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C:\Users\sigifien\Documents\VSt\001 VSt\001 Buchhaltung\05 Haushalt\HP 2024\"/>
    </mc:Choice>
  </mc:AlternateContent>
  <xr:revisionPtr revIDLastSave="0" documentId="8_{313C5221-A6E3-4655-BAF0-8DAFE5C7BDE1}" xr6:coauthVersionLast="36" xr6:coauthVersionMax="36" xr10:uidLastSave="{00000000-0000-0000-0000-000000000000}"/>
  <bookViews>
    <workbookView xWindow="0" yWindow="0" windowWidth="28800" windowHeight="12225" tabRatio="633" xr2:uid="{00000000-000D-0000-FFFF-FFFF00000000}"/>
  </bookViews>
  <sheets>
    <sheet name="Gesamtplan" sheetId="1" r:id="rId1"/>
    <sheet name="E 1" sheetId="2" r:id="rId2"/>
    <sheet name="A 1" sheetId="3" r:id="rId3"/>
    <sheet name="A 2" sheetId="4" r:id="rId4"/>
    <sheet name="A 3" sheetId="5" r:id="rId5"/>
    <sheet name="A 4" sheetId="6" r:id="rId6"/>
    <sheet name="A 5" sheetId="7" r:id="rId7"/>
    <sheet name="A 6" sheetId="8" r:id="rId8"/>
    <sheet name="A 7" sheetId="9" r:id="rId9"/>
    <sheet name="A 8" sheetId="10" r:id="rId10"/>
    <sheet name="A 9" sheetId="11" r:id="rId11"/>
    <sheet name="A 10" sheetId="12" r:id="rId12"/>
    <sheet name="A 11" sheetId="13" r:id="rId13"/>
    <sheet name="A12" sheetId="14" r:id="rId14"/>
    <sheet name="A 13" sheetId="15" r:id="rId15"/>
  </sheets>
  <definedNames>
    <definedName name="_xlnm.Print_Area" localSheetId="11">'A 10'!$A$1:$E$49</definedName>
    <definedName name="_xlnm.Print_Area" localSheetId="6">'A 5'!$A$1:$G$37</definedName>
    <definedName name="_xlnm.Print_Area" localSheetId="8">'A 7'!$A$1:$E$61</definedName>
    <definedName name="_xlnm.Print_Area" localSheetId="9">'A 8'!$A$1:$F$58</definedName>
    <definedName name="_xlnm.Print_Area" localSheetId="10">'A 9'!$A$1:$G$50</definedName>
    <definedName name="_xlnm.Print_Area" localSheetId="1">'E 1'!$A$1:$G$63</definedName>
    <definedName name="_xlnm.Print_Area" localSheetId="0">Gesamtplan!$A$1:$H$280</definedName>
  </definedNames>
  <calcPr calcId="191028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64" i="1" l="1"/>
  <c r="C32" i="12"/>
  <c r="G263" i="1"/>
  <c r="E1" i="12" l="1"/>
  <c r="J32" i="12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A16" i="8" l="1"/>
  <c r="A17" i="8"/>
  <c r="A18" i="8"/>
  <c r="A27" i="7"/>
  <c r="A28" i="7"/>
  <c r="A29" i="7"/>
  <c r="A30" i="7"/>
  <c r="A31" i="7"/>
  <c r="J29" i="7"/>
  <c r="J30" i="7"/>
  <c r="J31" i="7"/>
  <c r="E26" i="7"/>
  <c r="F26" i="7"/>
  <c r="G26" i="7"/>
  <c r="H26" i="7"/>
  <c r="L26" i="7" s="1"/>
  <c r="J26" i="7"/>
  <c r="K26" i="7"/>
  <c r="A26" i="7"/>
  <c r="B12" i="8"/>
  <c r="B13" i="8"/>
  <c r="B9" i="7"/>
  <c r="B11" i="7"/>
  <c r="B12" i="7"/>
  <c r="B16" i="7"/>
  <c r="B19" i="7"/>
  <c r="B20" i="7"/>
  <c r="B22" i="7"/>
  <c r="B24" i="7"/>
  <c r="B25" i="7"/>
  <c r="G183" i="1" l="1"/>
  <c r="G182" i="1"/>
  <c r="E6" i="3" l="1"/>
  <c r="E7" i="3"/>
  <c r="M32" i="10" l="1"/>
  <c r="E59" i="6"/>
  <c r="E61" i="6"/>
  <c r="E60" i="6"/>
  <c r="E58" i="6"/>
  <c r="E57" i="6"/>
  <c r="F61" i="6"/>
  <c r="F60" i="6"/>
  <c r="F59" i="6"/>
  <c r="F58" i="6"/>
  <c r="F57" i="6"/>
  <c r="G61" i="6"/>
  <c r="G60" i="6"/>
  <c r="G59" i="6"/>
  <c r="G58" i="6"/>
  <c r="G57" i="6"/>
  <c r="J60" i="6"/>
  <c r="J61" i="6"/>
  <c r="J59" i="6"/>
  <c r="J58" i="6"/>
  <c r="K61" i="6"/>
  <c r="K60" i="6"/>
  <c r="K59" i="6"/>
  <c r="K58" i="6"/>
  <c r="K57" i="6"/>
  <c r="L61" i="6"/>
  <c r="L60" i="6"/>
  <c r="L59" i="6"/>
  <c r="N59" i="6" s="1"/>
  <c r="L58" i="6"/>
  <c r="L57" i="6"/>
  <c r="M61" i="6"/>
  <c r="M60" i="6"/>
  <c r="M59" i="6"/>
  <c r="M58" i="6"/>
  <c r="I61" i="6"/>
  <c r="I60" i="6"/>
  <c r="I59" i="6"/>
  <c r="I58" i="6"/>
  <c r="H61" i="6"/>
  <c r="H60" i="6"/>
  <c r="H59" i="6"/>
  <c r="H58" i="6"/>
  <c r="B61" i="6"/>
  <c r="C61" i="6" s="1"/>
  <c r="B60" i="6"/>
  <c r="C60" i="6" s="1"/>
  <c r="B59" i="6"/>
  <c r="C59" i="6" s="1"/>
  <c r="A60" i="6"/>
  <c r="A61" i="6"/>
  <c r="B58" i="6"/>
  <c r="C58" i="6" s="1"/>
  <c r="A59" i="6"/>
  <c r="A58" i="6"/>
  <c r="M57" i="6"/>
  <c r="I57" i="6"/>
  <c r="H57" i="6"/>
  <c r="B57" i="6"/>
  <c r="A57" i="6"/>
  <c r="B56" i="6"/>
  <c r="C56" i="6" s="1"/>
  <c r="K52" i="6"/>
  <c r="K53" i="6"/>
  <c r="K54" i="6"/>
  <c r="K55" i="6"/>
  <c r="K56" i="6"/>
  <c r="L52" i="6"/>
  <c r="L53" i="6"/>
  <c r="L54" i="6"/>
  <c r="L55" i="6"/>
  <c r="L56" i="6"/>
  <c r="E52" i="6"/>
  <c r="E53" i="6"/>
  <c r="E54" i="6"/>
  <c r="E55" i="6"/>
  <c r="E56" i="6"/>
  <c r="F52" i="6"/>
  <c r="F53" i="6"/>
  <c r="F54" i="6"/>
  <c r="F55" i="6"/>
  <c r="F56" i="6"/>
  <c r="G53" i="6"/>
  <c r="J53" i="6" s="1"/>
  <c r="G54" i="6"/>
  <c r="J54" i="6" s="1"/>
  <c r="G55" i="6"/>
  <c r="J55" i="6" s="1"/>
  <c r="G56" i="6"/>
  <c r="J56" i="6" s="1"/>
  <c r="H53" i="6"/>
  <c r="H54" i="6"/>
  <c r="H55" i="6"/>
  <c r="H56" i="6"/>
  <c r="I53" i="6"/>
  <c r="I54" i="6"/>
  <c r="I55" i="6"/>
  <c r="I56" i="6"/>
  <c r="M54" i="6"/>
  <c r="M55" i="6"/>
  <c r="M56" i="6"/>
  <c r="B55" i="6"/>
  <c r="C55" i="6" s="1"/>
  <c r="B54" i="6"/>
  <c r="C54" i="6" s="1"/>
  <c r="A54" i="6"/>
  <c r="A55" i="6"/>
  <c r="E44" i="6"/>
  <c r="E45" i="6"/>
  <c r="E46" i="6"/>
  <c r="E47" i="6"/>
  <c r="E48" i="6"/>
  <c r="E49" i="6"/>
  <c r="E50" i="6"/>
  <c r="E51" i="6"/>
  <c r="F44" i="6"/>
  <c r="F45" i="6"/>
  <c r="F46" i="6"/>
  <c r="F47" i="6"/>
  <c r="F48" i="6"/>
  <c r="F49" i="6"/>
  <c r="F50" i="6"/>
  <c r="F51" i="6"/>
  <c r="G44" i="6"/>
  <c r="G45" i="6"/>
  <c r="J45" i="6" s="1"/>
  <c r="G46" i="6"/>
  <c r="J46" i="6" s="1"/>
  <c r="G47" i="6"/>
  <c r="J47" i="6" s="1"/>
  <c r="G48" i="6"/>
  <c r="J48" i="6" s="1"/>
  <c r="G49" i="6"/>
  <c r="J49" i="6" s="1"/>
  <c r="G50" i="6"/>
  <c r="J50" i="6" s="1"/>
  <c r="G51" i="6"/>
  <c r="J51" i="6" s="1"/>
  <c r="G52" i="6"/>
  <c r="J52" i="6" s="1"/>
  <c r="H44" i="6"/>
  <c r="H45" i="6"/>
  <c r="H46" i="6"/>
  <c r="H47" i="6"/>
  <c r="H48" i="6"/>
  <c r="H49" i="6"/>
  <c r="H50" i="6"/>
  <c r="H51" i="6"/>
  <c r="H52" i="6"/>
  <c r="I44" i="6"/>
  <c r="I45" i="6"/>
  <c r="I46" i="6"/>
  <c r="I47" i="6"/>
  <c r="I48" i="6"/>
  <c r="I49" i="6"/>
  <c r="I50" i="6"/>
  <c r="I51" i="6"/>
  <c r="I52" i="6"/>
  <c r="K44" i="6"/>
  <c r="K45" i="6"/>
  <c r="K46" i="6"/>
  <c r="K47" i="6"/>
  <c r="K48" i="6"/>
  <c r="K49" i="6"/>
  <c r="K50" i="6"/>
  <c r="K51" i="6"/>
  <c r="L51" i="6" s="1"/>
  <c r="L45" i="6"/>
  <c r="L46" i="6"/>
  <c r="L47" i="6"/>
  <c r="L48" i="6"/>
  <c r="L49" i="6"/>
  <c r="L50" i="6"/>
  <c r="M44" i="6"/>
  <c r="M45" i="6"/>
  <c r="M46" i="6"/>
  <c r="M47" i="6"/>
  <c r="M48" i="6"/>
  <c r="M49" i="6"/>
  <c r="M50" i="6"/>
  <c r="M51" i="6"/>
  <c r="M52" i="6"/>
  <c r="M53" i="6"/>
  <c r="N62" i="6"/>
  <c r="B52" i="6"/>
  <c r="C52" i="6" s="1"/>
  <c r="A52" i="6"/>
  <c r="B53" i="6"/>
  <c r="C53" i="6" s="1"/>
  <c r="A53" i="6"/>
  <c r="B12" i="6"/>
  <c r="C12" i="6" s="1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B7" i="6"/>
  <c r="C7" i="6" s="1"/>
  <c r="A1" i="13"/>
  <c r="D1" i="13"/>
  <c r="C9" i="3"/>
  <c r="C22" i="15"/>
  <c r="O14" i="15"/>
  <c r="N14" i="15"/>
  <c r="P14" i="15"/>
  <c r="J5" i="15"/>
  <c r="D1" i="15"/>
  <c r="A1" i="15"/>
  <c r="O37" i="14"/>
  <c r="N37" i="14"/>
  <c r="P37" i="14"/>
  <c r="J7" i="14" s="1"/>
  <c r="C7" i="14" s="1"/>
  <c r="C22" i="14" s="1"/>
  <c r="O25" i="14"/>
  <c r="N25" i="14"/>
  <c r="P25" i="14"/>
  <c r="J6" i="14"/>
  <c r="C6" i="14"/>
  <c r="O14" i="14"/>
  <c r="N14" i="14"/>
  <c r="D1" i="14"/>
  <c r="A1" i="14"/>
  <c r="P68" i="13"/>
  <c r="O68" i="13"/>
  <c r="P58" i="13"/>
  <c r="O58" i="13"/>
  <c r="P48" i="13"/>
  <c r="O48" i="13"/>
  <c r="Q48" i="13"/>
  <c r="J8" i="13"/>
  <c r="C8" i="13"/>
  <c r="P33" i="13"/>
  <c r="O33" i="13"/>
  <c r="Q33" i="13"/>
  <c r="J7" i="13"/>
  <c r="C7" i="13"/>
  <c r="P25" i="13"/>
  <c r="O25" i="13"/>
  <c r="P14" i="13"/>
  <c r="O14" i="13"/>
  <c r="Q14" i="13"/>
  <c r="J5" i="13"/>
  <c r="C5" i="13"/>
  <c r="D27" i="12"/>
  <c r="C27" i="12"/>
  <c r="A27" i="12"/>
  <c r="D25" i="12"/>
  <c r="C25" i="12"/>
  <c r="A25" i="12"/>
  <c r="D23" i="12"/>
  <c r="C23" i="12"/>
  <c r="A23" i="12"/>
  <c r="D21" i="12"/>
  <c r="C21" i="12"/>
  <c r="A21" i="12"/>
  <c r="D19" i="12"/>
  <c r="C19" i="12"/>
  <c r="A19" i="12"/>
  <c r="D17" i="12"/>
  <c r="C17" i="12"/>
  <c r="A17" i="12"/>
  <c r="D15" i="12"/>
  <c r="C15" i="12"/>
  <c r="A15" i="12"/>
  <c r="D13" i="12"/>
  <c r="C13" i="12"/>
  <c r="A13" i="12"/>
  <c r="D11" i="12"/>
  <c r="C11" i="12"/>
  <c r="A11" i="12"/>
  <c r="D9" i="12"/>
  <c r="C9" i="12"/>
  <c r="A9" i="12"/>
  <c r="D7" i="12"/>
  <c r="C7" i="12"/>
  <c r="A7" i="12"/>
  <c r="D5" i="12"/>
  <c r="C5" i="12"/>
  <c r="A5" i="12"/>
  <c r="C1" i="12"/>
  <c r="A1" i="12"/>
  <c r="M32" i="11"/>
  <c r="J30" i="11"/>
  <c r="G30" i="11"/>
  <c r="F30" i="11"/>
  <c r="C30" i="11"/>
  <c r="A30" i="11"/>
  <c r="J29" i="11"/>
  <c r="G29" i="11"/>
  <c r="F29" i="11"/>
  <c r="C29" i="11"/>
  <c r="A29" i="11"/>
  <c r="J25" i="11"/>
  <c r="G25" i="11"/>
  <c r="F25" i="11"/>
  <c r="C25" i="11"/>
  <c r="A25" i="11"/>
  <c r="J23" i="11"/>
  <c r="G23" i="11"/>
  <c r="F23" i="11"/>
  <c r="C23" i="11"/>
  <c r="A23" i="11"/>
  <c r="J21" i="11"/>
  <c r="G21" i="11"/>
  <c r="F21" i="11"/>
  <c r="C21" i="11"/>
  <c r="A21" i="11"/>
  <c r="J19" i="11"/>
  <c r="G19" i="11"/>
  <c r="F19" i="11"/>
  <c r="C19" i="11"/>
  <c r="A19" i="11"/>
  <c r="J17" i="11"/>
  <c r="G17" i="11"/>
  <c r="F17" i="11"/>
  <c r="C17" i="11"/>
  <c r="A17" i="11"/>
  <c r="J15" i="11"/>
  <c r="G15" i="11"/>
  <c r="F15" i="11"/>
  <c r="J13" i="11"/>
  <c r="G13" i="11"/>
  <c r="F13" i="11"/>
  <c r="C13" i="11"/>
  <c r="A13" i="11"/>
  <c r="J11" i="11"/>
  <c r="G11" i="11"/>
  <c r="F11" i="11"/>
  <c r="C11" i="11"/>
  <c r="A11" i="11"/>
  <c r="J9" i="11"/>
  <c r="G9" i="11"/>
  <c r="F9" i="11"/>
  <c r="C9" i="11"/>
  <c r="J7" i="11"/>
  <c r="G7" i="11"/>
  <c r="F7" i="11"/>
  <c r="C7" i="11"/>
  <c r="A7" i="11"/>
  <c r="J5" i="11"/>
  <c r="G5" i="11"/>
  <c r="F5" i="11"/>
  <c r="E5" i="11"/>
  <c r="D5" i="11"/>
  <c r="C5" i="11"/>
  <c r="C32" i="11" s="1"/>
  <c r="A5" i="11"/>
  <c r="E1" i="11"/>
  <c r="C1" i="11"/>
  <c r="A1" i="11"/>
  <c r="N32" i="10"/>
  <c r="K30" i="10"/>
  <c r="A30" i="10"/>
  <c r="E30" i="10"/>
  <c r="D30" i="10"/>
  <c r="C30" i="10"/>
  <c r="B30" i="10"/>
  <c r="K29" i="10"/>
  <c r="E29" i="10"/>
  <c r="D29" i="10"/>
  <c r="C29" i="10"/>
  <c r="B29" i="10"/>
  <c r="A29" i="10"/>
  <c r="A28" i="10"/>
  <c r="A27" i="10"/>
  <c r="A26" i="10"/>
  <c r="K25" i="10"/>
  <c r="E25" i="10"/>
  <c r="D25" i="10"/>
  <c r="C25" i="10"/>
  <c r="B25" i="10"/>
  <c r="A25" i="10"/>
  <c r="A24" i="10"/>
  <c r="K23" i="10"/>
  <c r="E23" i="10"/>
  <c r="D23" i="10"/>
  <c r="C23" i="10"/>
  <c r="B23" i="10"/>
  <c r="A23" i="10"/>
  <c r="A22" i="10"/>
  <c r="A21" i="10"/>
  <c r="E21" i="10"/>
  <c r="D21" i="10"/>
  <c r="C21" i="10"/>
  <c r="B21" i="10"/>
  <c r="A20" i="10"/>
  <c r="E19" i="10"/>
  <c r="D19" i="10"/>
  <c r="B19" i="10"/>
  <c r="A19" i="10"/>
  <c r="A18" i="10"/>
  <c r="E17" i="10"/>
  <c r="D17" i="10"/>
  <c r="B17" i="10"/>
  <c r="A17" i="10"/>
  <c r="A16" i="10"/>
  <c r="E15" i="10"/>
  <c r="D15" i="10"/>
  <c r="B15" i="10"/>
  <c r="A15" i="10"/>
  <c r="A14" i="10"/>
  <c r="E13" i="10"/>
  <c r="D13" i="10"/>
  <c r="B13" i="10"/>
  <c r="A13" i="10"/>
  <c r="B12" i="10"/>
  <c r="A12" i="10"/>
  <c r="E11" i="10"/>
  <c r="D11" i="10"/>
  <c r="B11" i="10"/>
  <c r="A11" i="10"/>
  <c r="B10" i="10"/>
  <c r="A10" i="10"/>
  <c r="E9" i="10"/>
  <c r="D9" i="10"/>
  <c r="B9" i="10"/>
  <c r="A9" i="10"/>
  <c r="B8" i="10"/>
  <c r="A8" i="10"/>
  <c r="E7" i="10"/>
  <c r="D7" i="10"/>
  <c r="B7" i="10"/>
  <c r="A7" i="10"/>
  <c r="B6" i="10"/>
  <c r="A6" i="10"/>
  <c r="E5" i="10"/>
  <c r="D5" i="10"/>
  <c r="C32" i="10"/>
  <c r="G262" i="1" s="1"/>
  <c r="B5" i="10"/>
  <c r="A5" i="10"/>
  <c r="D1" i="10"/>
  <c r="B1" i="10"/>
  <c r="K32" i="9"/>
  <c r="D32" i="9" s="1"/>
  <c r="E32" i="9"/>
  <c r="C32" i="9"/>
  <c r="B32" i="9"/>
  <c r="A32" i="9"/>
  <c r="E31" i="9"/>
  <c r="D31" i="9"/>
  <c r="C31" i="9"/>
  <c r="B31" i="9"/>
  <c r="A31" i="9"/>
  <c r="E30" i="9"/>
  <c r="D30" i="9"/>
  <c r="C30" i="9"/>
  <c r="B30" i="9"/>
  <c r="A30" i="9"/>
  <c r="E29" i="9"/>
  <c r="D29" i="9"/>
  <c r="C29" i="9"/>
  <c r="B29" i="9"/>
  <c r="A29" i="9"/>
  <c r="E28" i="9"/>
  <c r="D28" i="9"/>
  <c r="C28" i="9"/>
  <c r="B28" i="9"/>
  <c r="A28" i="9"/>
  <c r="E27" i="9"/>
  <c r="D27" i="9"/>
  <c r="C27" i="9"/>
  <c r="B27" i="9"/>
  <c r="A27" i="9"/>
  <c r="E26" i="9"/>
  <c r="D26" i="9"/>
  <c r="C26" i="9"/>
  <c r="B26" i="9"/>
  <c r="A26" i="9"/>
  <c r="E25" i="9"/>
  <c r="D25" i="9"/>
  <c r="C25" i="9"/>
  <c r="B25" i="9"/>
  <c r="A25" i="9"/>
  <c r="C23" i="9"/>
  <c r="A23" i="9"/>
  <c r="E22" i="9"/>
  <c r="D22" i="9"/>
  <c r="C22" i="9"/>
  <c r="B22" i="9"/>
  <c r="A22" i="9"/>
  <c r="E21" i="9"/>
  <c r="D21" i="9"/>
  <c r="C21" i="9"/>
  <c r="B21" i="9"/>
  <c r="A21" i="9"/>
  <c r="K20" i="9"/>
  <c r="D20" i="9" s="1"/>
  <c r="E20" i="9"/>
  <c r="C20" i="9"/>
  <c r="B20" i="9"/>
  <c r="A20" i="9"/>
  <c r="D19" i="9"/>
  <c r="C19" i="9"/>
  <c r="B19" i="9"/>
  <c r="A19" i="9"/>
  <c r="D18" i="9"/>
  <c r="C18" i="9"/>
  <c r="B18" i="9"/>
  <c r="A18" i="9"/>
  <c r="E17" i="9"/>
  <c r="D17" i="9"/>
  <c r="C17" i="9"/>
  <c r="B17" i="9"/>
  <c r="A17" i="9"/>
  <c r="E16" i="9"/>
  <c r="D16" i="9"/>
  <c r="C16" i="9"/>
  <c r="B16" i="9"/>
  <c r="A16" i="9"/>
  <c r="E15" i="9"/>
  <c r="C15" i="9"/>
  <c r="B15" i="9"/>
  <c r="A15" i="9"/>
  <c r="E14" i="9"/>
  <c r="D14" i="9"/>
  <c r="C14" i="9"/>
  <c r="A14" i="9"/>
  <c r="D13" i="9"/>
  <c r="C13" i="9"/>
  <c r="B13" i="9"/>
  <c r="A13" i="9"/>
  <c r="D12" i="9"/>
  <c r="C12" i="9"/>
  <c r="B12" i="9"/>
  <c r="A12" i="9"/>
  <c r="E11" i="9"/>
  <c r="D11" i="9"/>
  <c r="C11" i="9"/>
  <c r="B11" i="9"/>
  <c r="A11" i="9"/>
  <c r="E10" i="9"/>
  <c r="D10" i="9"/>
  <c r="C10" i="9"/>
  <c r="B10" i="9"/>
  <c r="A10" i="9"/>
  <c r="E9" i="9"/>
  <c r="D9" i="9"/>
  <c r="C9" i="9"/>
  <c r="B9" i="9"/>
  <c r="A9" i="9"/>
  <c r="E8" i="9"/>
  <c r="D8" i="9"/>
  <c r="C8" i="9"/>
  <c r="B8" i="9"/>
  <c r="A8" i="9"/>
  <c r="E7" i="9"/>
  <c r="D7" i="9"/>
  <c r="C7" i="9"/>
  <c r="B7" i="9"/>
  <c r="A7" i="9"/>
  <c r="E6" i="9"/>
  <c r="D6" i="9"/>
  <c r="C6" i="9"/>
  <c r="B6" i="9"/>
  <c r="A6" i="9"/>
  <c r="E5" i="9"/>
  <c r="D5" i="9"/>
  <c r="C5" i="9"/>
  <c r="B5" i="9"/>
  <c r="A5" i="9"/>
  <c r="E4" i="9"/>
  <c r="D4" i="9"/>
  <c r="C4" i="9"/>
  <c r="C1" i="9"/>
  <c r="B1" i="9"/>
  <c r="A1" i="9"/>
  <c r="M23" i="8"/>
  <c r="D23" i="8"/>
  <c r="N22" i="8"/>
  <c r="L22" i="8"/>
  <c r="J22" i="8"/>
  <c r="L21" i="8"/>
  <c r="K21" i="8"/>
  <c r="I21" i="8"/>
  <c r="H21" i="8"/>
  <c r="G21" i="8"/>
  <c r="J21" i="8"/>
  <c r="B21" i="8"/>
  <c r="N21" i="8"/>
  <c r="A21" i="8"/>
  <c r="L20" i="8"/>
  <c r="K20" i="8"/>
  <c r="I20" i="8"/>
  <c r="H20" i="8"/>
  <c r="G20" i="8"/>
  <c r="J20" i="8"/>
  <c r="B20" i="8"/>
  <c r="C20" i="8"/>
  <c r="N20" i="8"/>
  <c r="A20" i="8"/>
  <c r="L19" i="8"/>
  <c r="K19" i="8"/>
  <c r="I19" i="8"/>
  <c r="H19" i="8"/>
  <c r="G19" i="8"/>
  <c r="J19" i="8"/>
  <c r="F19" i="8"/>
  <c r="E19" i="8"/>
  <c r="B19" i="8"/>
  <c r="C19" i="8"/>
  <c r="A19" i="8"/>
  <c r="B18" i="8"/>
  <c r="N18" i="8"/>
  <c r="L18" i="8"/>
  <c r="K18" i="8"/>
  <c r="I18" i="8"/>
  <c r="H18" i="8"/>
  <c r="G18" i="8"/>
  <c r="J18" i="8"/>
  <c r="F18" i="8"/>
  <c r="E18" i="8"/>
  <c r="C18" i="8"/>
  <c r="N17" i="8"/>
  <c r="L17" i="8"/>
  <c r="K17" i="8"/>
  <c r="G17" i="8"/>
  <c r="J17" i="8"/>
  <c r="I17" i="8"/>
  <c r="H17" i="8"/>
  <c r="F17" i="8"/>
  <c r="E17" i="8"/>
  <c r="C17" i="8"/>
  <c r="L16" i="8"/>
  <c r="K16" i="8"/>
  <c r="I16" i="8"/>
  <c r="H16" i="8"/>
  <c r="G16" i="8"/>
  <c r="J16" i="8"/>
  <c r="F16" i="8"/>
  <c r="E16" i="8"/>
  <c r="K15" i="8"/>
  <c r="I15" i="8"/>
  <c r="H15" i="8"/>
  <c r="L15" i="8" s="1"/>
  <c r="G15" i="8"/>
  <c r="J15" i="8" s="1"/>
  <c r="F15" i="8"/>
  <c r="E15" i="8"/>
  <c r="C15" i="8"/>
  <c r="A15" i="8"/>
  <c r="K14" i="8"/>
  <c r="I14" i="8"/>
  <c r="H14" i="8"/>
  <c r="L14" i="8" s="1"/>
  <c r="G14" i="8"/>
  <c r="F14" i="8"/>
  <c r="E14" i="8"/>
  <c r="C14" i="8"/>
  <c r="A14" i="8"/>
  <c r="L13" i="8"/>
  <c r="K13" i="8"/>
  <c r="I13" i="8"/>
  <c r="H13" i="8"/>
  <c r="G13" i="8"/>
  <c r="J13" i="8" s="1"/>
  <c r="F13" i="8"/>
  <c r="E13" i="8"/>
  <c r="C13" i="8"/>
  <c r="N13" i="8" s="1"/>
  <c r="A13" i="8"/>
  <c r="L12" i="8"/>
  <c r="K12" i="8"/>
  <c r="I12" i="8"/>
  <c r="G12" i="8"/>
  <c r="J12" i="8" s="1"/>
  <c r="H12" i="8"/>
  <c r="F12" i="8"/>
  <c r="E12" i="8"/>
  <c r="C12" i="8"/>
  <c r="A12" i="8"/>
  <c r="L11" i="8"/>
  <c r="K11" i="8"/>
  <c r="I11" i="8"/>
  <c r="H11" i="8"/>
  <c r="G11" i="8"/>
  <c r="F11" i="8"/>
  <c r="E11" i="8"/>
  <c r="C11" i="8"/>
  <c r="A11" i="8"/>
  <c r="L10" i="8"/>
  <c r="K10" i="8"/>
  <c r="I10" i="8"/>
  <c r="H10" i="8"/>
  <c r="G10" i="8"/>
  <c r="J10" i="8"/>
  <c r="F10" i="8"/>
  <c r="E10" i="8"/>
  <c r="B10" i="8"/>
  <c r="A10" i="8"/>
  <c r="K9" i="8"/>
  <c r="G9" i="8"/>
  <c r="J9" i="8"/>
  <c r="I9" i="8"/>
  <c r="H9" i="8"/>
  <c r="F9" i="8"/>
  <c r="E9" i="8"/>
  <c r="B9" i="8"/>
  <c r="C9" i="8"/>
  <c r="A9" i="8"/>
  <c r="K8" i="8"/>
  <c r="I8" i="8"/>
  <c r="H8" i="8"/>
  <c r="L8" i="8"/>
  <c r="G8" i="8"/>
  <c r="F8" i="8"/>
  <c r="E8" i="8"/>
  <c r="C8" i="8"/>
  <c r="A8" i="8"/>
  <c r="L7" i="8"/>
  <c r="K7" i="8"/>
  <c r="I7" i="8"/>
  <c r="H7" i="8"/>
  <c r="G7" i="8"/>
  <c r="J7" i="8"/>
  <c r="F7" i="8"/>
  <c r="E7" i="8"/>
  <c r="B7" i="8"/>
  <c r="C7" i="8"/>
  <c r="A7" i="8"/>
  <c r="K6" i="8"/>
  <c r="I6" i="8"/>
  <c r="H6" i="8"/>
  <c r="G6" i="8"/>
  <c r="F6" i="8"/>
  <c r="E6" i="8"/>
  <c r="B6" i="8"/>
  <c r="C6" i="8"/>
  <c r="B4" i="8"/>
  <c r="A6" i="8"/>
  <c r="R4" i="8"/>
  <c r="R3" i="8"/>
  <c r="M34" i="7"/>
  <c r="D34" i="7"/>
  <c r="J33" i="7"/>
  <c r="B32" i="7"/>
  <c r="C32" i="7" s="1"/>
  <c r="L32" i="7"/>
  <c r="K32" i="7"/>
  <c r="I32" i="7"/>
  <c r="H32" i="7"/>
  <c r="G32" i="7"/>
  <c r="J32" i="7" s="1"/>
  <c r="F32" i="7"/>
  <c r="E32" i="7"/>
  <c r="A32" i="7"/>
  <c r="K31" i="7"/>
  <c r="I31" i="7"/>
  <c r="L31" i="7" s="1"/>
  <c r="N31" i="7"/>
  <c r="N30" i="7"/>
  <c r="K30" i="7"/>
  <c r="I30" i="7"/>
  <c r="L30" i="7" s="1"/>
  <c r="C30" i="7"/>
  <c r="L29" i="7"/>
  <c r="L28" i="7"/>
  <c r="J28" i="7"/>
  <c r="L27" i="7"/>
  <c r="J27" i="7"/>
  <c r="K25" i="7"/>
  <c r="I25" i="7"/>
  <c r="H25" i="7"/>
  <c r="L25" i="7"/>
  <c r="G25" i="7"/>
  <c r="J25" i="7" s="1"/>
  <c r="F25" i="7"/>
  <c r="E25" i="7"/>
  <c r="C25" i="7"/>
  <c r="A25" i="7"/>
  <c r="K24" i="7"/>
  <c r="I24" i="7"/>
  <c r="H24" i="7"/>
  <c r="L24" i="7" s="1"/>
  <c r="G24" i="7"/>
  <c r="J24" i="7" s="1"/>
  <c r="F24" i="7"/>
  <c r="E24" i="7"/>
  <c r="C24" i="7"/>
  <c r="A24" i="7"/>
  <c r="K23" i="7"/>
  <c r="I23" i="7"/>
  <c r="H23" i="7"/>
  <c r="L23" i="7" s="1"/>
  <c r="G23" i="7"/>
  <c r="J23" i="7" s="1"/>
  <c r="F23" i="7"/>
  <c r="E23" i="7"/>
  <c r="B23" i="7"/>
  <c r="C23" i="7" s="1"/>
  <c r="A23" i="7"/>
  <c r="K22" i="7"/>
  <c r="I22" i="7"/>
  <c r="H22" i="7"/>
  <c r="L22" i="7" s="1"/>
  <c r="G22" i="7"/>
  <c r="J22" i="7" s="1"/>
  <c r="F22" i="7"/>
  <c r="E22" i="7"/>
  <c r="C22" i="7"/>
  <c r="A22" i="7"/>
  <c r="L21" i="7"/>
  <c r="I21" i="7"/>
  <c r="H21" i="7"/>
  <c r="G21" i="7"/>
  <c r="J21" i="7" s="1"/>
  <c r="F21" i="7"/>
  <c r="E21" i="7"/>
  <c r="B21" i="7"/>
  <c r="A21" i="7"/>
  <c r="L20" i="7"/>
  <c r="K20" i="7"/>
  <c r="I20" i="7"/>
  <c r="H20" i="7"/>
  <c r="G20" i="7"/>
  <c r="J20" i="7"/>
  <c r="N20" i="7" s="1"/>
  <c r="F20" i="7"/>
  <c r="E20" i="7"/>
  <c r="C20" i="7"/>
  <c r="A20" i="7"/>
  <c r="L19" i="7"/>
  <c r="K19" i="7"/>
  <c r="G19" i="7"/>
  <c r="J19" i="7" s="1"/>
  <c r="I19" i="7"/>
  <c r="H19" i="7"/>
  <c r="F19" i="7"/>
  <c r="E19" i="7"/>
  <c r="A19" i="7"/>
  <c r="K18" i="7"/>
  <c r="I18" i="7"/>
  <c r="H18" i="7"/>
  <c r="G18" i="7"/>
  <c r="J18" i="7"/>
  <c r="F18" i="7"/>
  <c r="E18" i="7"/>
  <c r="B18" i="7"/>
  <c r="C18" i="7" s="1"/>
  <c r="A18" i="7"/>
  <c r="K17" i="7"/>
  <c r="I17" i="7"/>
  <c r="H17" i="7"/>
  <c r="G17" i="7"/>
  <c r="J17" i="7" s="1"/>
  <c r="F17" i="7"/>
  <c r="E17" i="7"/>
  <c r="B17" i="7"/>
  <c r="A17" i="7"/>
  <c r="K16" i="7"/>
  <c r="I16" i="7"/>
  <c r="H16" i="7"/>
  <c r="G16" i="7"/>
  <c r="J16" i="7" s="1"/>
  <c r="F16" i="7"/>
  <c r="E16" i="7"/>
  <c r="A16" i="7"/>
  <c r="K15" i="7"/>
  <c r="I15" i="7"/>
  <c r="H15" i="7"/>
  <c r="G15" i="7"/>
  <c r="F15" i="7"/>
  <c r="E15" i="7"/>
  <c r="B15" i="7"/>
  <c r="A15" i="7"/>
  <c r="L14" i="7"/>
  <c r="K14" i="7"/>
  <c r="I14" i="7"/>
  <c r="H14" i="7"/>
  <c r="G14" i="7"/>
  <c r="J14" i="7" s="1"/>
  <c r="N14" i="7" s="1"/>
  <c r="F14" i="7"/>
  <c r="E14" i="7"/>
  <c r="B14" i="7"/>
  <c r="C14" i="7"/>
  <c r="A14" i="7"/>
  <c r="K13" i="7"/>
  <c r="I13" i="7"/>
  <c r="H13" i="7"/>
  <c r="L13" i="7" s="1"/>
  <c r="G13" i="7"/>
  <c r="J13" i="7" s="1"/>
  <c r="F13" i="7"/>
  <c r="E13" i="7"/>
  <c r="B13" i="7"/>
  <c r="A13" i="7"/>
  <c r="K12" i="7"/>
  <c r="I12" i="7"/>
  <c r="H12" i="7"/>
  <c r="G12" i="7"/>
  <c r="F12" i="7"/>
  <c r="E12" i="7"/>
  <c r="C12" i="7"/>
  <c r="A12" i="7"/>
  <c r="K11" i="7"/>
  <c r="L11" i="7" s="1"/>
  <c r="I11" i="7"/>
  <c r="H11" i="7"/>
  <c r="G11" i="7"/>
  <c r="J11" i="7"/>
  <c r="F11" i="7"/>
  <c r="E11" i="7"/>
  <c r="A11" i="7"/>
  <c r="K10" i="7"/>
  <c r="I10" i="7"/>
  <c r="H10" i="7"/>
  <c r="L10" i="7" s="1"/>
  <c r="G10" i="7"/>
  <c r="J10" i="7" s="1"/>
  <c r="F10" i="7"/>
  <c r="E10" i="7"/>
  <c r="B10" i="7"/>
  <c r="C10" i="7" s="1"/>
  <c r="N10" i="7" s="1"/>
  <c r="A10" i="7"/>
  <c r="L9" i="7"/>
  <c r="K9" i="7"/>
  <c r="G9" i="7"/>
  <c r="J9" i="7" s="1"/>
  <c r="I9" i="7"/>
  <c r="H9" i="7"/>
  <c r="F9" i="7"/>
  <c r="E9" i="7"/>
  <c r="A9" i="7"/>
  <c r="L8" i="7"/>
  <c r="K8" i="7"/>
  <c r="I8" i="7"/>
  <c r="H8" i="7"/>
  <c r="G8" i="7"/>
  <c r="J8" i="7" s="1"/>
  <c r="F8" i="7"/>
  <c r="E8" i="7"/>
  <c r="B8" i="7"/>
  <c r="C8" i="7" s="1"/>
  <c r="A8" i="7"/>
  <c r="L7" i="7"/>
  <c r="K7" i="7"/>
  <c r="I7" i="7"/>
  <c r="H7" i="7"/>
  <c r="G7" i="7"/>
  <c r="J7" i="7" s="1"/>
  <c r="F7" i="7"/>
  <c r="E7" i="7"/>
  <c r="B7" i="7"/>
  <c r="C7" i="7" s="1"/>
  <c r="A7" i="7"/>
  <c r="L6" i="7"/>
  <c r="K6" i="7"/>
  <c r="I6" i="7"/>
  <c r="H6" i="7"/>
  <c r="G6" i="7"/>
  <c r="J6" i="7" s="1"/>
  <c r="F6" i="7"/>
  <c r="E6" i="7"/>
  <c r="B6" i="7"/>
  <c r="N6" i="7"/>
  <c r="A6" i="7"/>
  <c r="J5" i="7"/>
  <c r="R4" i="7"/>
  <c r="R3" i="7"/>
  <c r="W63" i="6"/>
  <c r="V63" i="6"/>
  <c r="U63" i="6"/>
  <c r="S63" i="6"/>
  <c r="D63" i="6"/>
  <c r="L62" i="6"/>
  <c r="J62" i="6"/>
  <c r="A56" i="6"/>
  <c r="B51" i="6"/>
  <c r="A51" i="6"/>
  <c r="B50" i="6"/>
  <c r="A50" i="6"/>
  <c r="B49" i="6"/>
  <c r="C49" i="6" s="1"/>
  <c r="A49" i="6"/>
  <c r="B48" i="6"/>
  <c r="C48" i="6" s="1"/>
  <c r="A48" i="6"/>
  <c r="B47" i="6"/>
  <c r="C47" i="6" s="1"/>
  <c r="A47" i="6"/>
  <c r="B46" i="6"/>
  <c r="C46" i="6" s="1"/>
  <c r="A46" i="6"/>
  <c r="B45" i="6"/>
  <c r="C45" i="6" s="1"/>
  <c r="A45" i="6"/>
  <c r="B44" i="6"/>
  <c r="A44" i="6"/>
  <c r="M43" i="6"/>
  <c r="L43" i="6"/>
  <c r="K43" i="6"/>
  <c r="I43" i="6"/>
  <c r="H43" i="6"/>
  <c r="G43" i="6"/>
  <c r="J43" i="6" s="1"/>
  <c r="F43" i="6"/>
  <c r="E43" i="6"/>
  <c r="B43" i="6"/>
  <c r="C43" i="6" s="1"/>
  <c r="A43" i="6"/>
  <c r="M42" i="6"/>
  <c r="L42" i="6"/>
  <c r="K42" i="6"/>
  <c r="I42" i="6"/>
  <c r="H42" i="6"/>
  <c r="G42" i="6"/>
  <c r="J42" i="6" s="1"/>
  <c r="B42" i="6"/>
  <c r="C42" i="6" s="1"/>
  <c r="F42" i="6"/>
  <c r="E42" i="6"/>
  <c r="A42" i="6"/>
  <c r="M41" i="6"/>
  <c r="L41" i="6"/>
  <c r="K41" i="6"/>
  <c r="I41" i="6"/>
  <c r="H41" i="6"/>
  <c r="G41" i="6"/>
  <c r="J41" i="6" s="1"/>
  <c r="F41" i="6"/>
  <c r="E41" i="6"/>
  <c r="B41" i="6"/>
  <c r="N41" i="6" s="1"/>
  <c r="A41" i="6"/>
  <c r="M40" i="6"/>
  <c r="L40" i="6"/>
  <c r="K40" i="6"/>
  <c r="I40" i="6"/>
  <c r="H40" i="6"/>
  <c r="G40" i="6"/>
  <c r="J40" i="6" s="1"/>
  <c r="F40" i="6"/>
  <c r="E40" i="6"/>
  <c r="B40" i="6"/>
  <c r="N40" i="6" s="1"/>
  <c r="A40" i="6"/>
  <c r="M39" i="6"/>
  <c r="L39" i="6"/>
  <c r="K39" i="6"/>
  <c r="I39" i="6"/>
  <c r="H39" i="6"/>
  <c r="G39" i="6"/>
  <c r="J39" i="6" s="1"/>
  <c r="F39" i="6"/>
  <c r="E39" i="6"/>
  <c r="B39" i="6"/>
  <c r="A39" i="6"/>
  <c r="M38" i="6"/>
  <c r="L38" i="6"/>
  <c r="K38" i="6"/>
  <c r="G38" i="6"/>
  <c r="J38" i="6" s="1"/>
  <c r="I38" i="6"/>
  <c r="H38" i="6"/>
  <c r="F38" i="6"/>
  <c r="E38" i="6"/>
  <c r="B38" i="6"/>
  <c r="C38" i="6" s="1"/>
  <c r="A38" i="6"/>
  <c r="M37" i="6"/>
  <c r="L37" i="6"/>
  <c r="K37" i="6"/>
  <c r="I37" i="6"/>
  <c r="H37" i="6"/>
  <c r="G37" i="6"/>
  <c r="J37" i="6" s="1"/>
  <c r="F37" i="6"/>
  <c r="E37" i="6"/>
  <c r="B37" i="6"/>
  <c r="C37" i="6" s="1"/>
  <c r="A37" i="6"/>
  <c r="M36" i="6"/>
  <c r="L36" i="6"/>
  <c r="K36" i="6"/>
  <c r="G36" i="6"/>
  <c r="J36" i="6" s="1"/>
  <c r="I36" i="6"/>
  <c r="H36" i="6"/>
  <c r="F36" i="6"/>
  <c r="E36" i="6"/>
  <c r="B36" i="6"/>
  <c r="C36" i="6" s="1"/>
  <c r="A36" i="6"/>
  <c r="M35" i="6"/>
  <c r="K35" i="6"/>
  <c r="I35" i="6"/>
  <c r="H35" i="6"/>
  <c r="G35" i="6"/>
  <c r="F35" i="6"/>
  <c r="E35" i="6"/>
  <c r="B35" i="6"/>
  <c r="C35" i="6" s="1"/>
  <c r="A35" i="6"/>
  <c r="B34" i="6"/>
  <c r="N34" i="6" s="1"/>
  <c r="M34" i="6"/>
  <c r="L34" i="6"/>
  <c r="K34" i="6"/>
  <c r="I34" i="6"/>
  <c r="H34" i="6"/>
  <c r="G34" i="6"/>
  <c r="J34" i="6" s="1"/>
  <c r="F34" i="6"/>
  <c r="E34" i="6"/>
  <c r="A34" i="6"/>
  <c r="M33" i="6"/>
  <c r="L33" i="6"/>
  <c r="K33" i="6"/>
  <c r="I33" i="6"/>
  <c r="H33" i="6"/>
  <c r="G33" i="6"/>
  <c r="J33" i="6" s="1"/>
  <c r="F33" i="6"/>
  <c r="E33" i="6"/>
  <c r="B33" i="6"/>
  <c r="N33" i="6" s="1"/>
  <c r="A33" i="6"/>
  <c r="M32" i="6"/>
  <c r="L32" i="6"/>
  <c r="K32" i="6"/>
  <c r="I32" i="6"/>
  <c r="H32" i="6"/>
  <c r="G32" i="6"/>
  <c r="J32" i="6" s="1"/>
  <c r="F32" i="6"/>
  <c r="E32" i="6"/>
  <c r="B32" i="6"/>
  <c r="C32" i="6" s="1"/>
  <c r="A32" i="6"/>
  <c r="M31" i="6"/>
  <c r="L31" i="6"/>
  <c r="K31" i="6"/>
  <c r="I31" i="6"/>
  <c r="H31" i="6"/>
  <c r="G31" i="6"/>
  <c r="J31" i="6" s="1"/>
  <c r="F31" i="6"/>
  <c r="E31" i="6"/>
  <c r="B31" i="6"/>
  <c r="C31" i="6" s="1"/>
  <c r="A31" i="6"/>
  <c r="M30" i="6"/>
  <c r="L30" i="6"/>
  <c r="K30" i="6"/>
  <c r="I30" i="6"/>
  <c r="H30" i="6"/>
  <c r="G30" i="6"/>
  <c r="J30" i="6" s="1"/>
  <c r="F30" i="6"/>
  <c r="E30" i="6"/>
  <c r="B30" i="6"/>
  <c r="N30" i="6" s="1"/>
  <c r="A30" i="6"/>
  <c r="M29" i="6"/>
  <c r="L29" i="6"/>
  <c r="K29" i="6"/>
  <c r="I29" i="6"/>
  <c r="H29" i="6"/>
  <c r="G29" i="6"/>
  <c r="J29" i="6" s="1"/>
  <c r="F29" i="6"/>
  <c r="B29" i="6"/>
  <c r="C29" i="6" s="1"/>
  <c r="A29" i="6"/>
  <c r="M28" i="6"/>
  <c r="L28" i="6"/>
  <c r="K28" i="6"/>
  <c r="G28" i="6"/>
  <c r="J28" i="6" s="1"/>
  <c r="I28" i="6"/>
  <c r="H28" i="6"/>
  <c r="F28" i="6"/>
  <c r="B28" i="6"/>
  <c r="A28" i="6"/>
  <c r="M27" i="6"/>
  <c r="L27" i="6"/>
  <c r="K27" i="6"/>
  <c r="I27" i="6"/>
  <c r="H27" i="6"/>
  <c r="G27" i="6"/>
  <c r="J27" i="6" s="1"/>
  <c r="F27" i="6"/>
  <c r="B27" i="6"/>
  <c r="N27" i="6" s="1"/>
  <c r="A27" i="6"/>
  <c r="M26" i="6"/>
  <c r="L26" i="6"/>
  <c r="K26" i="6"/>
  <c r="I26" i="6"/>
  <c r="H26" i="6"/>
  <c r="G26" i="6"/>
  <c r="J26" i="6" s="1"/>
  <c r="F26" i="6"/>
  <c r="B26" i="6"/>
  <c r="A26" i="6"/>
  <c r="M25" i="6"/>
  <c r="L25" i="6"/>
  <c r="K25" i="6"/>
  <c r="G25" i="6"/>
  <c r="J25" i="6" s="1"/>
  <c r="I25" i="6"/>
  <c r="H25" i="6"/>
  <c r="F25" i="6"/>
  <c r="B25" i="6"/>
  <c r="C25" i="6" s="1"/>
  <c r="A25" i="6"/>
  <c r="M24" i="6"/>
  <c r="L24" i="6"/>
  <c r="K24" i="6"/>
  <c r="I24" i="6"/>
  <c r="H24" i="6"/>
  <c r="G24" i="6"/>
  <c r="J24" i="6" s="1"/>
  <c r="F24" i="6"/>
  <c r="B24" i="6"/>
  <c r="C24" i="6" s="1"/>
  <c r="A24" i="6"/>
  <c r="M23" i="6"/>
  <c r="L23" i="6"/>
  <c r="K23" i="6"/>
  <c r="I23" i="6"/>
  <c r="H23" i="6"/>
  <c r="G23" i="6"/>
  <c r="J23" i="6" s="1"/>
  <c r="F23" i="6"/>
  <c r="B23" i="6"/>
  <c r="C23" i="6" s="1"/>
  <c r="A23" i="6"/>
  <c r="M22" i="6"/>
  <c r="L22" i="6"/>
  <c r="K22" i="6"/>
  <c r="G22" i="6"/>
  <c r="J22" i="6" s="1"/>
  <c r="I22" i="6"/>
  <c r="H22" i="6"/>
  <c r="F22" i="6"/>
  <c r="B22" i="6"/>
  <c r="C22" i="6" s="1"/>
  <c r="A22" i="6"/>
  <c r="M21" i="6"/>
  <c r="L21" i="6"/>
  <c r="K21" i="6"/>
  <c r="I21" i="6"/>
  <c r="H21" i="6"/>
  <c r="G21" i="6"/>
  <c r="J21" i="6" s="1"/>
  <c r="F21" i="6"/>
  <c r="B21" i="6"/>
  <c r="C21" i="6" s="1"/>
  <c r="A21" i="6"/>
  <c r="B20" i="6"/>
  <c r="N20" i="6" s="1"/>
  <c r="M20" i="6"/>
  <c r="L20" i="6"/>
  <c r="K20" i="6"/>
  <c r="I20" i="6"/>
  <c r="H20" i="6"/>
  <c r="G20" i="6"/>
  <c r="J20" i="6" s="1"/>
  <c r="F20" i="6"/>
  <c r="A20" i="6"/>
  <c r="M19" i="6"/>
  <c r="L19" i="6"/>
  <c r="K19" i="6"/>
  <c r="G19" i="6"/>
  <c r="J19" i="6" s="1"/>
  <c r="I19" i="6"/>
  <c r="H19" i="6"/>
  <c r="F19" i="6"/>
  <c r="B19" i="6"/>
  <c r="N19" i="6" s="1"/>
  <c r="A19" i="6"/>
  <c r="M18" i="6"/>
  <c r="L18" i="6"/>
  <c r="K18" i="6"/>
  <c r="I18" i="6"/>
  <c r="H18" i="6"/>
  <c r="G18" i="6"/>
  <c r="J18" i="6" s="1"/>
  <c r="F18" i="6"/>
  <c r="B18" i="6"/>
  <c r="C18" i="6" s="1"/>
  <c r="A18" i="6"/>
  <c r="M17" i="6"/>
  <c r="L17" i="6"/>
  <c r="K17" i="6"/>
  <c r="I17" i="6"/>
  <c r="H17" i="6"/>
  <c r="G17" i="6"/>
  <c r="J17" i="6" s="1"/>
  <c r="F17" i="6"/>
  <c r="B17" i="6"/>
  <c r="A17" i="6"/>
  <c r="B16" i="6"/>
  <c r="M16" i="6"/>
  <c r="L16" i="6"/>
  <c r="K16" i="6"/>
  <c r="G16" i="6"/>
  <c r="J16" i="6" s="1"/>
  <c r="I16" i="6"/>
  <c r="H16" i="6"/>
  <c r="F16" i="6"/>
  <c r="A16" i="6"/>
  <c r="M15" i="6"/>
  <c r="L15" i="6"/>
  <c r="K15" i="6"/>
  <c r="I15" i="6"/>
  <c r="H15" i="6"/>
  <c r="G15" i="6"/>
  <c r="J15" i="6" s="1"/>
  <c r="F15" i="6"/>
  <c r="B15" i="6"/>
  <c r="C15" i="6" s="1"/>
  <c r="A15" i="6"/>
  <c r="M14" i="6"/>
  <c r="L14" i="6"/>
  <c r="K14" i="6"/>
  <c r="I14" i="6"/>
  <c r="H14" i="6"/>
  <c r="G14" i="6"/>
  <c r="J14" i="6" s="1"/>
  <c r="F14" i="6"/>
  <c r="B14" i="6"/>
  <c r="C14" i="6" s="1"/>
  <c r="A14" i="6"/>
  <c r="M13" i="6"/>
  <c r="L13" i="6"/>
  <c r="K13" i="6"/>
  <c r="I13" i="6"/>
  <c r="H13" i="6"/>
  <c r="G13" i="6"/>
  <c r="J13" i="6" s="1"/>
  <c r="F13" i="6"/>
  <c r="B13" i="6"/>
  <c r="C13" i="6" s="1"/>
  <c r="A13" i="6"/>
  <c r="M12" i="6"/>
  <c r="L12" i="6"/>
  <c r="K12" i="6"/>
  <c r="G12" i="6"/>
  <c r="J12" i="6" s="1"/>
  <c r="I12" i="6"/>
  <c r="H12" i="6"/>
  <c r="F12" i="6"/>
  <c r="A12" i="6"/>
  <c r="M11" i="6"/>
  <c r="L11" i="6"/>
  <c r="K11" i="6"/>
  <c r="I11" i="6"/>
  <c r="H11" i="6"/>
  <c r="G11" i="6"/>
  <c r="J11" i="6" s="1"/>
  <c r="F11" i="6"/>
  <c r="B11" i="6"/>
  <c r="C11" i="6" s="1"/>
  <c r="A11" i="6"/>
  <c r="M10" i="6"/>
  <c r="K10" i="6"/>
  <c r="I10" i="6"/>
  <c r="H10" i="6"/>
  <c r="G10" i="6"/>
  <c r="F10" i="6"/>
  <c r="E10" i="6"/>
  <c r="B10" i="6"/>
  <c r="A10" i="6"/>
  <c r="M9" i="6"/>
  <c r="L9" i="6"/>
  <c r="K9" i="6"/>
  <c r="I9" i="6"/>
  <c r="H9" i="6"/>
  <c r="G9" i="6"/>
  <c r="J9" i="6" s="1"/>
  <c r="F9" i="6"/>
  <c r="E9" i="6"/>
  <c r="B9" i="6"/>
  <c r="C9" i="6" s="1"/>
  <c r="B6" i="6"/>
  <c r="C6" i="6" s="1"/>
  <c r="B8" i="6"/>
  <c r="C8" i="6" s="1"/>
  <c r="A9" i="6"/>
  <c r="M8" i="6"/>
  <c r="L8" i="6"/>
  <c r="K8" i="6"/>
  <c r="I8" i="6"/>
  <c r="H8" i="6"/>
  <c r="G8" i="6"/>
  <c r="J8" i="6" s="1"/>
  <c r="F8" i="6"/>
  <c r="E8" i="6"/>
  <c r="M7" i="6"/>
  <c r="L7" i="6"/>
  <c r="K7" i="6"/>
  <c r="I7" i="6"/>
  <c r="H7" i="6"/>
  <c r="G7" i="6"/>
  <c r="J7" i="6" s="1"/>
  <c r="F7" i="6"/>
  <c r="E7" i="6"/>
  <c r="A7" i="6"/>
  <c r="M6" i="6"/>
  <c r="L6" i="6"/>
  <c r="K6" i="6"/>
  <c r="I6" i="6"/>
  <c r="H6" i="6"/>
  <c r="G6" i="6"/>
  <c r="J6" i="6" s="1"/>
  <c r="F6" i="6"/>
  <c r="E6" i="6"/>
  <c r="A6" i="6"/>
  <c r="R4" i="6"/>
  <c r="R3" i="6"/>
  <c r="E30" i="5"/>
  <c r="C30" i="5"/>
  <c r="B30" i="5"/>
  <c r="A30" i="5"/>
  <c r="E29" i="5"/>
  <c r="C29" i="5"/>
  <c r="B29" i="5"/>
  <c r="A29" i="5"/>
  <c r="E28" i="5"/>
  <c r="C28" i="5"/>
  <c r="B28" i="5"/>
  <c r="A28" i="5"/>
  <c r="E27" i="5"/>
  <c r="C27" i="5"/>
  <c r="B27" i="5"/>
  <c r="A27" i="5"/>
  <c r="E26" i="5"/>
  <c r="C26" i="5"/>
  <c r="B26" i="5"/>
  <c r="A26" i="5"/>
  <c r="E25" i="5"/>
  <c r="C25" i="5"/>
  <c r="B25" i="5"/>
  <c r="A25" i="5"/>
  <c r="E24" i="5"/>
  <c r="C24" i="5"/>
  <c r="B24" i="5"/>
  <c r="A24" i="5"/>
  <c r="E23" i="5"/>
  <c r="C23" i="5"/>
  <c r="B23" i="5"/>
  <c r="A23" i="5"/>
  <c r="A22" i="5"/>
  <c r="A21" i="5"/>
  <c r="E20" i="5"/>
  <c r="C20" i="5"/>
  <c r="B20" i="5"/>
  <c r="A20" i="5"/>
  <c r="E19" i="5"/>
  <c r="C19" i="5"/>
  <c r="B19" i="5"/>
  <c r="A19" i="5"/>
  <c r="E18" i="5"/>
  <c r="C18" i="5"/>
  <c r="B18" i="5"/>
  <c r="A18" i="5"/>
  <c r="E17" i="5"/>
  <c r="C17" i="5"/>
  <c r="B17" i="5"/>
  <c r="A17" i="5"/>
  <c r="E16" i="5"/>
  <c r="C16" i="5"/>
  <c r="B16" i="5"/>
  <c r="A16" i="5"/>
  <c r="E15" i="5"/>
  <c r="C15" i="5"/>
  <c r="B15" i="5"/>
  <c r="A15" i="5"/>
  <c r="E14" i="5"/>
  <c r="C14" i="5"/>
  <c r="B14" i="5"/>
  <c r="A14" i="5"/>
  <c r="E13" i="5"/>
  <c r="C13" i="5"/>
  <c r="B13" i="5"/>
  <c r="A13" i="5"/>
  <c r="E12" i="5"/>
  <c r="C12" i="5"/>
  <c r="B12" i="5"/>
  <c r="A12" i="5"/>
  <c r="E11" i="5"/>
  <c r="C11" i="5"/>
  <c r="B11" i="5"/>
  <c r="A11" i="5"/>
  <c r="E10" i="5"/>
  <c r="C10" i="5"/>
  <c r="B10" i="5"/>
  <c r="A10" i="5"/>
  <c r="E9" i="5"/>
  <c r="C9" i="5"/>
  <c r="B9" i="5"/>
  <c r="A9" i="5"/>
  <c r="E8" i="5"/>
  <c r="C8" i="5"/>
  <c r="B8" i="5"/>
  <c r="A8" i="5"/>
  <c r="E7" i="5"/>
  <c r="C7" i="5"/>
  <c r="B7" i="5"/>
  <c r="A7" i="5"/>
  <c r="E6" i="5"/>
  <c r="C6" i="5"/>
  <c r="B6" i="5"/>
  <c r="A6" i="5"/>
  <c r="E5" i="5"/>
  <c r="C5" i="5"/>
  <c r="B5" i="5"/>
  <c r="A5" i="5"/>
  <c r="B1" i="5"/>
  <c r="A1" i="5"/>
  <c r="E30" i="4"/>
  <c r="C30" i="4"/>
  <c r="B30" i="4"/>
  <c r="A30" i="4"/>
  <c r="E29" i="4"/>
  <c r="C29" i="4"/>
  <c r="B29" i="4"/>
  <c r="A29" i="4"/>
  <c r="E28" i="4"/>
  <c r="C28" i="4"/>
  <c r="B28" i="4"/>
  <c r="A28" i="4"/>
  <c r="E27" i="4"/>
  <c r="C27" i="4"/>
  <c r="B27" i="4"/>
  <c r="A27" i="4"/>
  <c r="E26" i="4"/>
  <c r="C26" i="4"/>
  <c r="B26" i="4"/>
  <c r="A26" i="4"/>
  <c r="E25" i="4"/>
  <c r="C25" i="4"/>
  <c r="B25" i="4"/>
  <c r="A25" i="4"/>
  <c r="E24" i="4"/>
  <c r="C24" i="4"/>
  <c r="B24" i="4"/>
  <c r="A24" i="4"/>
  <c r="E23" i="4"/>
  <c r="C23" i="4"/>
  <c r="B23" i="4"/>
  <c r="A23" i="4"/>
  <c r="A22" i="4"/>
  <c r="A21" i="4"/>
  <c r="E20" i="4"/>
  <c r="C20" i="4"/>
  <c r="B20" i="4"/>
  <c r="A20" i="4"/>
  <c r="E19" i="4"/>
  <c r="C19" i="4"/>
  <c r="B19" i="4"/>
  <c r="A19" i="4"/>
  <c r="E18" i="4"/>
  <c r="C18" i="4"/>
  <c r="B18" i="4"/>
  <c r="A18" i="4"/>
  <c r="E17" i="4"/>
  <c r="C17" i="4"/>
  <c r="B17" i="4"/>
  <c r="A17" i="4"/>
  <c r="E16" i="4"/>
  <c r="C16" i="4"/>
  <c r="B16" i="4"/>
  <c r="A16" i="4"/>
  <c r="E15" i="4"/>
  <c r="C15" i="4"/>
  <c r="B15" i="4"/>
  <c r="A15" i="4"/>
  <c r="E14" i="4"/>
  <c r="C14" i="4"/>
  <c r="B14" i="4"/>
  <c r="A14" i="4"/>
  <c r="E13" i="4"/>
  <c r="C13" i="4"/>
  <c r="B13" i="4"/>
  <c r="A13" i="4"/>
  <c r="E12" i="4"/>
  <c r="C12" i="4"/>
  <c r="B12" i="4"/>
  <c r="A12" i="4"/>
  <c r="E11" i="4"/>
  <c r="C11" i="4"/>
  <c r="B11" i="4"/>
  <c r="A11" i="4"/>
  <c r="E10" i="4"/>
  <c r="C10" i="4"/>
  <c r="B10" i="4"/>
  <c r="A10" i="4"/>
  <c r="E9" i="4"/>
  <c r="C9" i="4"/>
  <c r="B9" i="4"/>
  <c r="A9" i="4"/>
  <c r="E8" i="4"/>
  <c r="C8" i="4"/>
  <c r="B8" i="4"/>
  <c r="A8" i="4"/>
  <c r="E7" i="4"/>
  <c r="C7" i="4"/>
  <c r="C32" i="4" s="1"/>
  <c r="G250" i="1" s="1"/>
  <c r="B7" i="4"/>
  <c r="A7" i="4"/>
  <c r="E6" i="4"/>
  <c r="C6" i="4"/>
  <c r="B6" i="4"/>
  <c r="A6" i="4"/>
  <c r="E5" i="4"/>
  <c r="C5" i="4"/>
  <c r="B5" i="4"/>
  <c r="A5" i="4"/>
  <c r="B1" i="4"/>
  <c r="A1" i="4"/>
  <c r="E32" i="3"/>
  <c r="E31" i="3"/>
  <c r="E30" i="3"/>
  <c r="C30" i="3"/>
  <c r="B30" i="3"/>
  <c r="A30" i="3"/>
  <c r="E29" i="3"/>
  <c r="C29" i="3"/>
  <c r="B29" i="3"/>
  <c r="A29" i="3"/>
  <c r="E28" i="3"/>
  <c r="C28" i="3"/>
  <c r="B28" i="3"/>
  <c r="A28" i="3"/>
  <c r="E27" i="3"/>
  <c r="C27" i="3"/>
  <c r="B27" i="3"/>
  <c r="A27" i="3"/>
  <c r="E26" i="3"/>
  <c r="C26" i="3"/>
  <c r="B26" i="3"/>
  <c r="A26" i="3"/>
  <c r="E25" i="3"/>
  <c r="C25" i="3"/>
  <c r="B25" i="3"/>
  <c r="A25" i="3"/>
  <c r="E24" i="3"/>
  <c r="C24" i="3"/>
  <c r="B24" i="3"/>
  <c r="A24" i="3"/>
  <c r="C23" i="3"/>
  <c r="B23" i="3"/>
  <c r="A23" i="3"/>
  <c r="E22" i="3"/>
  <c r="A22" i="3"/>
  <c r="E21" i="3"/>
  <c r="A21" i="3"/>
  <c r="E20" i="3"/>
  <c r="C20" i="3"/>
  <c r="B20" i="3"/>
  <c r="A20" i="3"/>
  <c r="E19" i="3"/>
  <c r="C19" i="3"/>
  <c r="B19" i="3"/>
  <c r="A19" i="3"/>
  <c r="E18" i="3"/>
  <c r="C18" i="3"/>
  <c r="B18" i="3"/>
  <c r="A18" i="3"/>
  <c r="E17" i="3"/>
  <c r="C17" i="3"/>
  <c r="B17" i="3"/>
  <c r="A17" i="3"/>
  <c r="E16" i="3"/>
  <c r="C16" i="3"/>
  <c r="B16" i="3"/>
  <c r="A16" i="3"/>
  <c r="E15" i="3"/>
  <c r="C15" i="3"/>
  <c r="B15" i="3"/>
  <c r="A15" i="3"/>
  <c r="E14" i="3"/>
  <c r="C14" i="3"/>
  <c r="B14" i="3"/>
  <c r="A14" i="3"/>
  <c r="E13" i="3"/>
  <c r="C13" i="3"/>
  <c r="B13" i="3"/>
  <c r="A13" i="3"/>
  <c r="E12" i="3"/>
  <c r="C12" i="3"/>
  <c r="B12" i="3"/>
  <c r="A12" i="3"/>
  <c r="E11" i="3"/>
  <c r="C11" i="3"/>
  <c r="B11" i="3"/>
  <c r="A11" i="3"/>
  <c r="E10" i="3"/>
  <c r="C10" i="3"/>
  <c r="B10" i="3"/>
  <c r="A10" i="3"/>
  <c r="E9" i="3"/>
  <c r="B9" i="3"/>
  <c r="A9" i="3"/>
  <c r="E8" i="3"/>
  <c r="C8" i="3"/>
  <c r="B8" i="3"/>
  <c r="A8" i="3"/>
  <c r="C7" i="3"/>
  <c r="C5" i="3"/>
  <c r="C6" i="3"/>
  <c r="B7" i="3"/>
  <c r="A7" i="3"/>
  <c r="B6" i="3"/>
  <c r="A6" i="3"/>
  <c r="E5" i="3"/>
  <c r="B5" i="3"/>
  <c r="A5" i="3"/>
  <c r="D1" i="3"/>
  <c r="B1" i="3"/>
  <c r="A1" i="3"/>
  <c r="C16" i="2"/>
  <c r="C10" i="2"/>
  <c r="C9" i="2"/>
  <c r="C8" i="2"/>
  <c r="G268" i="1"/>
  <c r="H236" i="1"/>
  <c r="H195" i="1"/>
  <c r="H180" i="1"/>
  <c r="C16" i="8"/>
  <c r="N16" i="8" s="1"/>
  <c r="C32" i="5"/>
  <c r="G251" i="1"/>
  <c r="J6" i="8"/>
  <c r="L6" i="8"/>
  <c r="N6" i="8"/>
  <c r="J14" i="8"/>
  <c r="N14" i="8"/>
  <c r="P14" i="14"/>
  <c r="J5" i="14"/>
  <c r="C5" i="14"/>
  <c r="J11" i="8"/>
  <c r="L18" i="7"/>
  <c r="J8" i="8"/>
  <c r="N8" i="8"/>
  <c r="C10" i="8"/>
  <c r="N10" i="8"/>
  <c r="L15" i="7"/>
  <c r="L9" i="8"/>
  <c r="N7" i="8"/>
  <c r="J15" i="7"/>
  <c r="C31" i="7"/>
  <c r="N19" i="8"/>
  <c r="C6" i="7"/>
  <c r="C16" i="7"/>
  <c r="N9" i="8"/>
  <c r="N12" i="8"/>
  <c r="Q68" i="13"/>
  <c r="J10" i="13"/>
  <c r="C10" i="13"/>
  <c r="Q58" i="13"/>
  <c r="J9" i="13"/>
  <c r="C9" i="13"/>
  <c r="Q25" i="13"/>
  <c r="J6" i="13"/>
  <c r="C6" i="13"/>
  <c r="C22" i="13"/>
  <c r="N25" i="7"/>
  <c r="N15" i="8"/>
  <c r="N11" i="8"/>
  <c r="C13" i="7"/>
  <c r="N13" i="7" s="1"/>
  <c r="C9" i="7"/>
  <c r="N9" i="7"/>
  <c r="C11" i="7"/>
  <c r="C17" i="7"/>
  <c r="C19" i="7"/>
  <c r="N19" i="7" s="1"/>
  <c r="C21" i="7"/>
  <c r="C21" i="8"/>
  <c r="B3" i="8"/>
  <c r="B3" i="7"/>
  <c r="G266" i="1"/>
  <c r="D34" i="9" l="1"/>
  <c r="K13" i="2" s="1"/>
  <c r="C13" i="2" s="1"/>
  <c r="G257" i="1"/>
  <c r="H257" i="1" s="1"/>
  <c r="K14" i="2"/>
  <c r="C14" i="2" s="1"/>
  <c r="J23" i="8"/>
  <c r="L23" i="8"/>
  <c r="K15" i="2"/>
  <c r="C15" i="2" s="1"/>
  <c r="G267" i="1"/>
  <c r="H266" i="1" s="1"/>
  <c r="H262" i="1"/>
  <c r="B4" i="7"/>
  <c r="N24" i="7"/>
  <c r="N8" i="7"/>
  <c r="N11" i="7"/>
  <c r="L17" i="7"/>
  <c r="N17" i="7" s="1"/>
  <c r="J12" i="7"/>
  <c r="J34" i="7" s="1"/>
  <c r="L12" i="7"/>
  <c r="L34" i="7" s="1"/>
  <c r="N32" i="7"/>
  <c r="E34" i="7"/>
  <c r="N21" i="7"/>
  <c r="H34" i="7"/>
  <c r="K34" i="7"/>
  <c r="I34" i="7"/>
  <c r="L16" i="7"/>
  <c r="N16" i="7" s="1"/>
  <c r="N18" i="7"/>
  <c r="N22" i="7"/>
  <c r="N7" i="7"/>
  <c r="G34" i="7"/>
  <c r="N23" i="7"/>
  <c r="C15" i="7"/>
  <c r="C34" i="7" s="1"/>
  <c r="N23" i="8"/>
  <c r="G255" i="1" s="1"/>
  <c r="C23" i="8"/>
  <c r="N60" i="6"/>
  <c r="N61" i="6"/>
  <c r="N58" i="6"/>
  <c r="N12" i="6"/>
  <c r="C57" i="6"/>
  <c r="C19" i="6"/>
  <c r="N22" i="6"/>
  <c r="N54" i="6"/>
  <c r="C32" i="3"/>
  <c r="G249" i="1" s="1"/>
  <c r="H249" i="1" s="1"/>
  <c r="J44" i="6"/>
  <c r="L44" i="6"/>
  <c r="N55" i="6"/>
  <c r="C26" i="6"/>
  <c r="N26" i="6" s="1"/>
  <c r="N31" i="6"/>
  <c r="C40" i="6"/>
  <c r="N25" i="6"/>
  <c r="C41" i="6"/>
  <c r="C30" i="6"/>
  <c r="N53" i="6"/>
  <c r="N52" i="6"/>
  <c r="C34" i="6"/>
  <c r="L35" i="6"/>
  <c r="N49" i="6"/>
  <c r="N11" i="6"/>
  <c r="C20" i="6"/>
  <c r="N23" i="6"/>
  <c r="I63" i="6"/>
  <c r="N18" i="6"/>
  <c r="E63" i="6"/>
  <c r="L10" i="6"/>
  <c r="N29" i="6"/>
  <c r="J35" i="6"/>
  <c r="N14" i="6"/>
  <c r="J10" i="6"/>
  <c r="N43" i="6"/>
  <c r="K63" i="6"/>
  <c r="H63" i="6"/>
  <c r="N6" i="6"/>
  <c r="C33" i="6"/>
  <c r="M63" i="6"/>
  <c r="N37" i="6"/>
  <c r="N8" i="6"/>
  <c r="N9" i="6"/>
  <c r="N13" i="6"/>
  <c r="N32" i="6"/>
  <c r="N15" i="6"/>
  <c r="N42" i="6"/>
  <c r="N7" i="6"/>
  <c r="B3" i="6"/>
  <c r="C27" i="6"/>
  <c r="C10" i="6"/>
  <c r="C28" i="6"/>
  <c r="N28" i="6" s="1"/>
  <c r="B4" i="6"/>
  <c r="N38" i="6"/>
  <c r="N36" i="6"/>
  <c r="N24" i="6"/>
  <c r="N46" i="6"/>
  <c r="N45" i="6"/>
  <c r="N21" i="6"/>
  <c r="N47" i="6"/>
  <c r="N35" i="6"/>
  <c r="C17" i="6"/>
  <c r="N17" i="6" s="1"/>
  <c r="C16" i="6"/>
  <c r="N16" i="6" s="1"/>
  <c r="C51" i="6"/>
  <c r="N51" i="6" s="1"/>
  <c r="C50" i="6"/>
  <c r="N50" i="6" s="1"/>
  <c r="N48" i="6"/>
  <c r="C44" i="6"/>
  <c r="N12" i="7" l="1"/>
  <c r="N15" i="7"/>
  <c r="N34" i="7" s="1"/>
  <c r="G254" i="1" s="1"/>
  <c r="L63" i="6"/>
  <c r="K11" i="2"/>
  <c r="C11" i="2" s="1"/>
  <c r="N10" i="6"/>
  <c r="N44" i="6"/>
  <c r="C63" i="6"/>
  <c r="N56" i="6"/>
  <c r="N57" i="6"/>
  <c r="J57" i="6"/>
  <c r="J63" i="6"/>
  <c r="G63" i="6"/>
  <c r="N63" i="6" l="1"/>
  <c r="K12" i="2" s="1"/>
  <c r="C12" i="2" s="1"/>
  <c r="C21" i="2" s="1"/>
  <c r="H189" i="1" s="1"/>
  <c r="H223" i="1" s="1"/>
  <c r="H275" i="1" s="1"/>
  <c r="G253" i="1"/>
  <c r="H253" i="1" s="1"/>
  <c r="H276" i="1" l="1"/>
  <c r="H278" i="1" l="1"/>
  <c r="H245" i="1" l="1"/>
  <c r="H272" i="1" s="1"/>
  <c r="G270" i="1" s="1"/>
</calcChain>
</file>

<file path=xl/sharedStrings.xml><?xml version="1.0" encoding="utf-8"?>
<sst xmlns="http://schemas.openxmlformats.org/spreadsheetml/2006/main" count="785" uniqueCount="387">
  <si>
    <t>Inhaltsverzeichnis:</t>
  </si>
  <si>
    <t>Haushalts - Wirtschaftsplan</t>
  </si>
  <si>
    <t>Einnahmen</t>
  </si>
  <si>
    <t xml:space="preserve"> </t>
  </si>
  <si>
    <t>Ausgaben</t>
  </si>
  <si>
    <t>Rücklage</t>
  </si>
  <si>
    <t>Anlagen</t>
  </si>
  <si>
    <t>Anmerkungen des Finanzreferenten:</t>
  </si>
  <si>
    <t xml:space="preserve">Der Haushaltsplan dient der Feststellung und Deckung des Finanzbedarfs, der zur </t>
  </si>
  <si>
    <t>Erfüllung der Aufgaben des AStA voraussichtlich notwendig ist. Er ist die Grundlage</t>
  </si>
  <si>
    <t>für die Haushalts- und Wirtschaftsführung.</t>
  </si>
  <si>
    <t xml:space="preserve">Die Grundsätze der Notwenigkeit, Sparsamkeit und Wirtschaftlichkeit sind zu </t>
  </si>
  <si>
    <t>berücksichtigen.</t>
  </si>
  <si>
    <t xml:space="preserve">Die einzelnen Titel sind gegenseitig deckungsfähig, sofern im Haushaltsplan nichts </t>
  </si>
  <si>
    <t>abweichendes vermerkt ist und gesetzliche Bestimmungen nicht dagegen sprechen.</t>
  </si>
  <si>
    <t>Es wird mit dem aktuellen Studierendenschaftsbeitrag von 13,00 € pro</t>
  </si>
  <si>
    <t>Studierendem und Semester kalkuliert.</t>
  </si>
  <si>
    <t>noch Mittel in Höhe von …null…Euro auf der Kostenstelle des AStA der</t>
  </si>
  <si>
    <t>Hochschule Furtwangen zur Verfügung.</t>
  </si>
  <si>
    <t>Es wird bemerkt, dass eine Beitragsanpassung nur dann geändert werden kann, sofern</t>
  </si>
  <si>
    <t xml:space="preserve">Bei grober Missachtung der Organisationssatzung, insbesondere bei wiederholten Fernbleiben </t>
  </si>
  <si>
    <t>von Gremiensitzungen durch Mitglieder, können Mittel bis zur Klärung des Sachverhaltes</t>
  </si>
  <si>
    <t>eingefroren werden.</t>
  </si>
  <si>
    <t>Furtwangen</t>
  </si>
  <si>
    <t>Finanzreferent</t>
  </si>
  <si>
    <t>Seite 2</t>
  </si>
  <si>
    <t>Vorbemerkung:</t>
  </si>
  <si>
    <t>Die Studierendenschaft ist eine rechtsfähige Körperschaft des öffentlichen Rechts</t>
  </si>
  <si>
    <t>und untersteht der Rechtsaufsicht des Rektorats der Hochschule Furtwangen.</t>
  </si>
  <si>
    <t>Sie verwaltet ihre Angelegenheiten im Rahmen der gesetzlichen Bestimmungen</t>
  </si>
  <si>
    <t>selbst. Zur Wahrnehmung der hochschulpolitischen, fachlichen und fachüber-</t>
  </si>
  <si>
    <t xml:space="preserve">greifenden sowie der sozialen, wirtschaftlichen und kulturellen Belange der </t>
  </si>
  <si>
    <t>Studierenden, Mitwirkung an den Aufgaben der Hochschulen nach den §§ 2 bis 7</t>
  </si>
  <si>
    <t>LHG, die Förderung der politischen Bildung und des staatsbürgerlichen Verant-</t>
  </si>
  <si>
    <t>wortungsbewusstseins der Studierenden, die Förderung der Gleichstellung und</t>
  </si>
  <si>
    <t>den Abbau von Benachteiligungen innerhalb der Studierendenschaft, die Förderung</t>
  </si>
  <si>
    <t>der sportlichen Aktivitäten der Studierenden, die Pflege der überregionalen und</t>
  </si>
  <si>
    <t>internationalen Studierendenbeziehungen, die Vertretung der Gesamtheit ihrer</t>
  </si>
  <si>
    <t>Mitglieder im Rahmen ihrer gesetzlichen Befugnisse erhebt der AStA gemäß §65a,</t>
  </si>
  <si>
    <t>Abs. 5, Sätze 2-5 LHG und § 3 der Beitragsordnung (BO) ab dem SoSe 2014 einen</t>
  </si>
  <si>
    <t>Studierendenschaftsbeitrag von 13 Euro pro Semester und Studierenden.</t>
  </si>
  <si>
    <t xml:space="preserve">Der Haushaltsplan und etwaige Nachträge werden unter Berücksichtigung des zur </t>
  </si>
  <si>
    <t xml:space="preserve">Erfüllung der Aufgaben notwendigen Bedarfs nach Vorgabe des Finanzreferenten </t>
  </si>
  <si>
    <t>für ein Haushaltsjahr aufgestellt und vom Studierendenparlament festgestellt.</t>
  </si>
  <si>
    <t>Er bildet die Grundlage der Verwaltung aller Einnahmen und Ausgaben, für die Buch-</t>
  </si>
  <si>
    <t>führung und Rechnungslegung bei der Aufstellung und Ausführung des Haushaltes</t>
  </si>
  <si>
    <t>gelten die Grundsätze der Notwendigkeit, Wirtschaftlichkeit und Sparsamkeit.</t>
  </si>
  <si>
    <t>Einnahmen und Ausgaben sind getrennt voneinander aufzustellen. Für den gleichen</t>
  </si>
  <si>
    <t xml:space="preserve">Einzelzweck dürfen Mittel nicht an verschiedenen Stellen des Haushaltsplans </t>
  </si>
  <si>
    <t>veranschlagt werden. Der Haushaltsplan hat in Einnahmen und Ausgaben ausge-</t>
  </si>
  <si>
    <t>glichen zu sein. (vgl. § 1 Grundsätze FO).</t>
  </si>
  <si>
    <t>Seite 3</t>
  </si>
  <si>
    <t>KSt</t>
  </si>
  <si>
    <t>Haushaltsplan der VSt Hochschule Furtwangen</t>
  </si>
  <si>
    <t>Zweckbestimmung</t>
  </si>
  <si>
    <t>Etat Einzeln</t>
  </si>
  <si>
    <t>Etat Gesamt</t>
  </si>
  <si>
    <t>Studierendenbeiträge (Stud. Zahl geschätzt)</t>
  </si>
  <si>
    <t>Anm.:</t>
  </si>
  <si>
    <t xml:space="preserve">Die Beiträge werden von der Hochschule </t>
  </si>
  <si>
    <t>Furtwangen entgegengenommen und an die VSt</t>
  </si>
  <si>
    <t>weitergeleitet.</t>
  </si>
  <si>
    <t>Anlage E 1</t>
  </si>
  <si>
    <t>wirtschaftliche Betätigung</t>
  </si>
  <si>
    <t>20-29</t>
  </si>
  <si>
    <t>Fuwa</t>
  </si>
  <si>
    <t>30-32</t>
  </si>
  <si>
    <t>VS</t>
  </si>
  <si>
    <t xml:space="preserve">Anm.: </t>
  </si>
  <si>
    <t xml:space="preserve">Die Einnahmen sind kostendeckend </t>
  </si>
  <si>
    <t xml:space="preserve">geplant. Etwaige Mehreinnahmen stehen </t>
  </si>
  <si>
    <t xml:space="preserve">für Mehrausgaben zur Verfügung. Sie </t>
  </si>
  <si>
    <t xml:space="preserve">können dem folgenden Haushaltsjahr </t>
  </si>
  <si>
    <t>übertragen werden.</t>
  </si>
  <si>
    <t>Sonstiges</t>
  </si>
  <si>
    <t>Zinserträge</t>
  </si>
  <si>
    <t>Summe Einnahmen</t>
  </si>
  <si>
    <t>Seite 4</t>
  </si>
  <si>
    <t>Personalausgaben</t>
  </si>
  <si>
    <t>AStA Festangestellter 1,0 Stelle (E8, TV-L)</t>
  </si>
  <si>
    <t>Reisekosten</t>
  </si>
  <si>
    <t xml:space="preserve">Die Stelle ist unbefristet </t>
  </si>
  <si>
    <t>Sächliche Verwaltungsausgaben</t>
  </si>
  <si>
    <t>Verwaltung</t>
  </si>
  <si>
    <t>Anlage 1</t>
  </si>
  <si>
    <t>Anlage 2</t>
  </si>
  <si>
    <t>Anlage 3</t>
  </si>
  <si>
    <t>Referate</t>
  </si>
  <si>
    <t>Anlage 4</t>
  </si>
  <si>
    <t>Anlage 5</t>
  </si>
  <si>
    <t>Anlage 6</t>
  </si>
  <si>
    <t>VSt allgemein</t>
  </si>
  <si>
    <t>Anlage 7</t>
  </si>
  <si>
    <t>Investitionen</t>
  </si>
  <si>
    <t>AStA</t>
  </si>
  <si>
    <t>Anlage 8</t>
  </si>
  <si>
    <t>Anlage 9</t>
  </si>
  <si>
    <t>Anlage 10</t>
  </si>
  <si>
    <t>Fachschaft</t>
  </si>
  <si>
    <t>Anlage 11</t>
  </si>
  <si>
    <t>Anlage 12</t>
  </si>
  <si>
    <t>Anlage 13</t>
  </si>
  <si>
    <t>Summe Ausgaben</t>
  </si>
  <si>
    <t>Kontostand</t>
  </si>
  <si>
    <t>Datum</t>
  </si>
  <si>
    <t>aktueller Kontostand</t>
  </si>
  <si>
    <t xml:space="preserve">A1 A2 A3      </t>
  </si>
  <si>
    <t xml:space="preserve">A4 A5 A6    </t>
  </si>
  <si>
    <t xml:space="preserve">A7                  </t>
  </si>
  <si>
    <t>A8 A9 A10</t>
  </si>
  <si>
    <t>A11 A12 A13</t>
  </si>
  <si>
    <t xml:space="preserve">Personal      </t>
  </si>
  <si>
    <t>zu erwartender Überschuss</t>
  </si>
  <si>
    <t>Verwaltung AStA</t>
  </si>
  <si>
    <t>Anlage A 1</t>
  </si>
  <si>
    <t>Reinigung</t>
  </si>
  <si>
    <t>Reinigungsmittel, Besen, Tücher usw.</t>
  </si>
  <si>
    <t>Magazinentnahmen</t>
  </si>
  <si>
    <t>Beiträge</t>
  </si>
  <si>
    <t>Startgeld Hochschulsp.</t>
  </si>
  <si>
    <t>adh Startgelder</t>
  </si>
  <si>
    <t>Rep./Instandhaltung</t>
  </si>
  <si>
    <t>AStA Inventar, Spülmaschinen etc.</t>
  </si>
  <si>
    <t>Repräsentation</t>
  </si>
  <si>
    <t>Hütten, TD-Frühstück, Eiszeit, Nikolaus</t>
  </si>
  <si>
    <t>Bewirtung</t>
  </si>
  <si>
    <t>Taschen packen, Ersti-Begrüßung, Ersti-Frühstück</t>
  </si>
  <si>
    <t>Hütten, Einkauf etc.</t>
  </si>
  <si>
    <t>Büromaterial</t>
  </si>
  <si>
    <t>Büromaterial, Druckerpapier</t>
  </si>
  <si>
    <t>Verbrauchsmaterial</t>
  </si>
  <si>
    <t>Plakate</t>
  </si>
  <si>
    <t>Dekoration</t>
  </si>
  <si>
    <t>Raumausstattung</t>
  </si>
  <si>
    <t>Veranstaltungen</t>
  </si>
  <si>
    <t>2xTeambuilding, Asten Connected, Helferfest</t>
  </si>
  <si>
    <t>sonst. Betriebsbedarf</t>
  </si>
  <si>
    <t>TD,Rektorat Dienstleist.</t>
  </si>
  <si>
    <t>Summe</t>
  </si>
  <si>
    <t xml:space="preserve">Alle Positionen sind gegenseitig deckungsfähig </t>
  </si>
  <si>
    <t>Anlage A 2</t>
  </si>
  <si>
    <t>Schwenningen</t>
  </si>
  <si>
    <t>Spülmittel etc.</t>
  </si>
  <si>
    <t>Drucker</t>
  </si>
  <si>
    <t>Anlage A 3</t>
  </si>
  <si>
    <t>Tuttlingen</t>
  </si>
  <si>
    <t>Büromaterial, Druckerpapier, Toner</t>
  </si>
  <si>
    <t>FUWA</t>
  </si>
  <si>
    <t>Anz.</t>
  </si>
  <si>
    <t>Aktiv</t>
  </si>
  <si>
    <t>Budget</t>
  </si>
  <si>
    <t>Fahrgeld</t>
  </si>
  <si>
    <t>Eintritt</t>
  </si>
  <si>
    <t>Sport</t>
  </si>
  <si>
    <t>wo</t>
  </si>
  <si>
    <t>Ort</t>
  </si>
  <si>
    <t>KM</t>
  </si>
  <si>
    <t>Preis</t>
  </si>
  <si>
    <t>Kosten</t>
  </si>
  <si>
    <t>Freizeit</t>
  </si>
  <si>
    <t>pauschal</t>
  </si>
  <si>
    <t>sonstiges</t>
  </si>
  <si>
    <t>Entf.</t>
  </si>
  <si>
    <t>TN</t>
  </si>
  <si>
    <t>Tage</t>
  </si>
  <si>
    <t>Einzel</t>
  </si>
  <si>
    <t>Halle</t>
  </si>
  <si>
    <t>Semester</t>
  </si>
  <si>
    <t>Aikido</t>
  </si>
  <si>
    <t>SP</t>
  </si>
  <si>
    <t>Anime</t>
  </si>
  <si>
    <t>FZ</t>
  </si>
  <si>
    <t>Badminton</t>
  </si>
  <si>
    <t xml:space="preserve">Badminton </t>
  </si>
  <si>
    <t>Basketball</t>
  </si>
  <si>
    <t>Bouldern</t>
  </si>
  <si>
    <t>UPJOY</t>
  </si>
  <si>
    <t>Villingen</t>
  </si>
  <si>
    <t>Cardio Dance</t>
  </si>
  <si>
    <t>Chor</t>
  </si>
  <si>
    <t>Dance Crew</t>
  </si>
  <si>
    <t>Draw&amp;Paint</t>
  </si>
  <si>
    <t>eSport</t>
  </si>
  <si>
    <t>Fighting Games</t>
  </si>
  <si>
    <t>Fitness</t>
  </si>
  <si>
    <t>Foto &amp; Video</t>
  </si>
  <si>
    <t>Fußball</t>
  </si>
  <si>
    <t>Indoor Soccer</t>
  </si>
  <si>
    <t>ISC</t>
  </si>
  <si>
    <t>Karate</t>
  </si>
  <si>
    <t>Kino</t>
  </si>
  <si>
    <t>Klettern</t>
  </si>
  <si>
    <t>Lauftreff</t>
  </si>
  <si>
    <t>Let´s Jam</t>
  </si>
  <si>
    <t>Magic the Gathering</t>
  </si>
  <si>
    <t>Manga</t>
  </si>
  <si>
    <t>Meditation</t>
  </si>
  <si>
    <t xml:space="preserve">Musik   </t>
  </si>
  <si>
    <t xml:space="preserve">PEN &amp; PAPER </t>
  </si>
  <si>
    <t>Salsa</t>
  </si>
  <si>
    <t>Schreib&amp;Poetry Slam</t>
  </si>
  <si>
    <t>Schwimmen</t>
  </si>
  <si>
    <t>Hallenbad</t>
  </si>
  <si>
    <t>SMD Freundesgruppe</t>
  </si>
  <si>
    <t>Spiele</t>
  </si>
  <si>
    <t>Tanzen</t>
  </si>
  <si>
    <t xml:space="preserve">Technik/Feten   </t>
  </si>
  <si>
    <t>Tennis</t>
  </si>
  <si>
    <t>Tischkicker</t>
  </si>
  <si>
    <t>UnFug</t>
  </si>
  <si>
    <t xml:space="preserve">Volleyball </t>
  </si>
  <si>
    <t>Schwenn</t>
  </si>
  <si>
    <t>Afterwork-Wandern</t>
  </si>
  <si>
    <t>Alleen</t>
  </si>
  <si>
    <t>Bible Small Grpoup</t>
  </si>
  <si>
    <t>blocwald</t>
  </si>
  <si>
    <t>E-Sport</t>
  </si>
  <si>
    <t>Kanu&amp;Kajak</t>
  </si>
  <si>
    <t>K5</t>
  </si>
  <si>
    <t>Rottweil</t>
  </si>
  <si>
    <t>Pen&amp;Paper</t>
  </si>
  <si>
    <t>Schwertkampf</t>
  </si>
  <si>
    <t>Selbstverteidigung</t>
  </si>
  <si>
    <t>Tanzkurs</t>
  </si>
  <si>
    <t>Thai Bo</t>
  </si>
  <si>
    <t>Turnen</t>
  </si>
  <si>
    <t>Zumba</t>
  </si>
  <si>
    <t>Yoga</t>
  </si>
  <si>
    <t>INJOY</t>
  </si>
  <si>
    <t>TUT</t>
  </si>
  <si>
    <t>Freibad</t>
  </si>
  <si>
    <t>HS Bibelkreis</t>
  </si>
  <si>
    <t>Ultimate frisbee</t>
  </si>
  <si>
    <t>Donauhalle</t>
  </si>
  <si>
    <t>Judo</t>
  </si>
  <si>
    <t>Elta Halle</t>
  </si>
  <si>
    <t xml:space="preserve">Lurs </t>
  </si>
  <si>
    <t>Wakeboarding</t>
  </si>
  <si>
    <t>W-Skipark</t>
  </si>
  <si>
    <t>Pfullend.</t>
  </si>
  <si>
    <t>VSt</t>
  </si>
  <si>
    <t>allgemein</t>
  </si>
  <si>
    <t>Anlage A 7</t>
  </si>
  <si>
    <t>Versicherungen</t>
  </si>
  <si>
    <t>Hosting</t>
  </si>
  <si>
    <t>Fortbildung</t>
  </si>
  <si>
    <t>Rechts und Beratungskosten</t>
  </si>
  <si>
    <t>Abschluss und Prüfungskosten</t>
  </si>
  <si>
    <t>Buchführungskosten</t>
  </si>
  <si>
    <t>Server-Instandhaltung</t>
  </si>
  <si>
    <t>Kino-Lizenz</t>
  </si>
  <si>
    <t>VSt-Mitglieder  Sitzungen</t>
  </si>
  <si>
    <t>VS-S</t>
  </si>
  <si>
    <t>Werbemaßnahmen</t>
  </si>
  <si>
    <t>Online-Wahl</t>
  </si>
  <si>
    <t>versch. Aus      2021</t>
  </si>
  <si>
    <t>Alleenhalle</t>
  </si>
  <si>
    <t>Gesamt</t>
  </si>
  <si>
    <t>Anm:</t>
  </si>
  <si>
    <t>noch zu erwartende Zahlungen aus 2021</t>
  </si>
  <si>
    <t>Anlage A 8</t>
  </si>
  <si>
    <t>Neu</t>
  </si>
  <si>
    <t>ber.gen.</t>
  </si>
  <si>
    <t>Alte Cafete</t>
  </si>
  <si>
    <t>Server</t>
  </si>
  <si>
    <t>Aula-Projekt</t>
  </si>
  <si>
    <t>Technik</t>
  </si>
  <si>
    <t>Anlage A 9</t>
  </si>
  <si>
    <t>PCs 2x</t>
  </si>
  <si>
    <t>Stühle</t>
  </si>
  <si>
    <t>PC-Zubehör</t>
  </si>
  <si>
    <t>PS5 + Spiele</t>
  </si>
  <si>
    <t>Magnettafeln</t>
  </si>
  <si>
    <t>Bildschirme 2x</t>
  </si>
  <si>
    <t>Seminare</t>
  </si>
  <si>
    <t>Tischtennisplatte</t>
  </si>
  <si>
    <t>Fachschaften Furtwangen</t>
  </si>
  <si>
    <t>Anlage A11</t>
  </si>
  <si>
    <t>SoSe 2022</t>
  </si>
  <si>
    <t>WiSe 2022/23</t>
  </si>
  <si>
    <t>DM</t>
  </si>
  <si>
    <t>Digitale Medien</t>
  </si>
  <si>
    <t>GSG</t>
  </si>
  <si>
    <t>Gesundheit,Sicherheit, Gesellschaft</t>
  </si>
  <si>
    <t>pro Semester</t>
  </si>
  <si>
    <t xml:space="preserve">WI </t>
  </si>
  <si>
    <t>Wirtschaftsinformatik</t>
  </si>
  <si>
    <t>WING</t>
  </si>
  <si>
    <t>Wirtschaftsingenieurwesen</t>
  </si>
  <si>
    <t>IN</t>
  </si>
  <si>
    <t>Informatik</t>
  </si>
  <si>
    <t>Büromaterialien</t>
  </si>
  <si>
    <t>MME</t>
  </si>
  <si>
    <t>Mechanical and Medical Engeneering</t>
  </si>
  <si>
    <t>Mechanical and Medical Egeneering</t>
  </si>
  <si>
    <t>Veranstaltungsutensilien</t>
  </si>
  <si>
    <t>Abschiedsgeschenke</t>
  </si>
  <si>
    <t>Reinigungsmaterial</t>
  </si>
  <si>
    <t>WI</t>
  </si>
  <si>
    <t>Werbematerial</t>
  </si>
  <si>
    <t>Allg. Fachsch. Treff.</t>
  </si>
  <si>
    <t xml:space="preserve">Technik </t>
  </si>
  <si>
    <t>Gleich</t>
  </si>
  <si>
    <t>Kongress Technik</t>
  </si>
  <si>
    <t>Technik Büro</t>
  </si>
  <si>
    <t>MME Fuwa</t>
  </si>
  <si>
    <t>Fachschaften Schwenningen</t>
  </si>
  <si>
    <t>Anlage A12</t>
  </si>
  <si>
    <t>MLS</t>
  </si>
  <si>
    <t>Medical and Life Sciences</t>
  </si>
  <si>
    <t>W</t>
  </si>
  <si>
    <t>Wirtschaft</t>
  </si>
  <si>
    <t>Veranstaltungsmat.</t>
  </si>
  <si>
    <t>Teambuildung</t>
  </si>
  <si>
    <t>Webematerial</t>
  </si>
  <si>
    <t>Veranstaltungsmaterial</t>
  </si>
  <si>
    <t>Ersti Event</t>
  </si>
  <si>
    <t>Hochschulkino</t>
  </si>
  <si>
    <t>Teambuilding</t>
  </si>
  <si>
    <t>Tag der offenen Tür</t>
  </si>
  <si>
    <t>Sommerfest/Weihn. Markt</t>
  </si>
  <si>
    <t>Fachschaften Tuttlingen</t>
  </si>
  <si>
    <t>Anlage A13</t>
  </si>
  <si>
    <t>ITE</t>
  </si>
  <si>
    <t>Industrial Technologies</t>
  </si>
  <si>
    <t>Drohnen Racing</t>
  </si>
  <si>
    <t>Ersti Begrüßung</t>
  </si>
  <si>
    <t>Wahlen</t>
  </si>
  <si>
    <t>Bowling</t>
  </si>
  <si>
    <t>Debate</t>
  </si>
  <si>
    <t>Move &amp; Play</t>
  </si>
  <si>
    <t>Skat</t>
  </si>
  <si>
    <t>Lightsaber Combat</t>
  </si>
  <si>
    <t>Nachhaltigkeit</t>
  </si>
  <si>
    <t>Inliner / Schlittschuh</t>
  </si>
  <si>
    <t>Yu-Gi-Oh!</t>
  </si>
  <si>
    <t>Darts</t>
  </si>
  <si>
    <t>Schach</t>
  </si>
  <si>
    <t>Carrom</t>
  </si>
  <si>
    <t>Wasserpong</t>
  </si>
  <si>
    <t>World of Bowling</t>
  </si>
  <si>
    <t>Let's Move</t>
  </si>
  <si>
    <t>Karaoke</t>
  </si>
  <si>
    <t>American Football</t>
  </si>
  <si>
    <t>Billard</t>
  </si>
  <si>
    <t>Theater</t>
  </si>
  <si>
    <t>Sankt Georgen</t>
  </si>
  <si>
    <t>AG Server</t>
  </si>
  <si>
    <t>Docking Station AStA Büro Fu</t>
  </si>
  <si>
    <t>Funkgeräte AStA Fu</t>
  </si>
  <si>
    <t>Heliosarena</t>
  </si>
  <si>
    <t>WiSe</t>
  </si>
  <si>
    <t xml:space="preserve">bereits im Mai des Vorjahres ein Haushaltsplan besteht. </t>
  </si>
  <si>
    <t xml:space="preserve">Es ist beabsichtigt, den Haushaltsplan 2024 so rechtzeitig zu erstellen, sodass die </t>
  </si>
  <si>
    <t>Beiträge zum SoSe 2024 angepasst werden können.</t>
  </si>
  <si>
    <t>Der AStA geht derzeit von durchschnittlich 4.600 Studierenden aus.</t>
  </si>
  <si>
    <t xml:space="preserve">Der Haushaltsplan gilt für dasJahr 2024 </t>
  </si>
  <si>
    <t xml:space="preserve">Die Hochschule Furtwangen stellt für das Jahr 2024 </t>
  </si>
  <si>
    <t>gez. Max Michael Schopf</t>
  </si>
  <si>
    <t>Campus Furtwangen</t>
  </si>
  <si>
    <t>Campus Schwenningen</t>
  </si>
  <si>
    <t>Campus Tuttlingen</t>
  </si>
  <si>
    <t>Luis Schroh</t>
  </si>
  <si>
    <t>Johannes Ritter</t>
  </si>
  <si>
    <t>Jan Schlotthauer</t>
  </si>
  <si>
    <t>Volleyball</t>
  </si>
  <si>
    <t>Beachvolleyball</t>
  </si>
  <si>
    <t>Kickboxen</t>
  </si>
  <si>
    <t>Spikeball</t>
  </si>
  <si>
    <t>Rad und Outdoor</t>
  </si>
  <si>
    <t>Lateintänze</t>
  </si>
  <si>
    <t>Big Band</t>
  </si>
  <si>
    <t>Ballsport</t>
  </si>
  <si>
    <t>IKG</t>
  </si>
  <si>
    <t>Beiträge SoSe 2024</t>
  </si>
  <si>
    <t>Beiträge WiSe 2024</t>
  </si>
  <si>
    <t>voraussichtlicher Überschuss aus 2023</t>
  </si>
  <si>
    <t xml:space="preserve">Veranstaltungen </t>
  </si>
  <si>
    <t>Hütten (mit Erstis), TD-Frühstück, Eiszeit, Nikolaus</t>
  </si>
  <si>
    <t>2xTeambuilding (Asta intern), Asten Connected, Helferfest</t>
  </si>
  <si>
    <t>Anlage A10</t>
  </si>
  <si>
    <t>DJ Mischpult</t>
  </si>
  <si>
    <t>Laptop</t>
  </si>
  <si>
    <t>Klimaanlage</t>
  </si>
  <si>
    <t xml:space="preserve">Neue Sofas </t>
  </si>
  <si>
    <t>Neue Tische</t>
  </si>
  <si>
    <t>Die Erstellung des HH-Planes erfolgte unter Mitwirkung der Campus Finanzreferenten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</si>
</sst>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,##0.00&quot; €&quot;"/>
    <numFmt numFmtId="165" formatCode="#,##0.00&quot; €&quot;;[Red]\-#,##0.00&quot; €&quot;"/>
    <numFmt numFmtId="166" formatCode="dd/mm/yy"/>
    <numFmt numFmtId="167" formatCode="#,##0.00\ [$€-407];[Red]\-#,##0.00\ [$€-407]"/>
    <numFmt numFmtId="168" formatCode="0\ %"/>
    <numFmt numFmtId="169" formatCode="#,##0.00\ _€"/>
    <numFmt numFmtId="170" formatCode="#,##0&quot; €&quot;;[Red]\-#,##0&quot; €&quot;"/>
    <numFmt numFmtId="171" formatCode="_-* #,##0.00_-;\-* #,##0.00_-;_-* \-??_-;_-@_-"/>
    <numFmt numFmtId="172" formatCode="#,##0.00\ &quot;€&quot;"/>
  </numFmts>
  <fonts count="16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u/>
      <sz val="11"/>
      <color rgb="FF000000"/>
      <name val="Calibri"/>
      <family val="2"/>
      <charset val="1"/>
    </font>
    <font>
      <i/>
      <sz val="10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/>
      <u/>
      <sz val="11"/>
      <color rgb="FF000000"/>
      <name val="Calibri"/>
      <family val="2"/>
      <charset val="1"/>
    </font>
    <font>
      <b/>
      <sz val="20"/>
      <color rgb="FF000000"/>
      <name val="Calibri"/>
      <family val="2"/>
      <charset val="1"/>
    </font>
    <font>
      <i/>
      <sz val="11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24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  <charset val="1"/>
    </font>
  </fonts>
  <fills count="19">
    <fill>
      <patternFill patternType="none"/>
    </fill>
    <fill>
      <patternFill patternType="gray125"/>
    </fill>
    <fill>
      <patternFill patternType="solid">
        <fgColor rgb="FF00B050"/>
        <bgColor rgb="FF008080"/>
      </patternFill>
    </fill>
    <fill>
      <patternFill patternType="solid">
        <fgColor rgb="FF8EB4E3"/>
        <bgColor rgb="FF9999FF"/>
      </patternFill>
    </fill>
    <fill>
      <patternFill patternType="solid">
        <fgColor rgb="FFC3D69B"/>
        <bgColor rgb="FFD7E4BD"/>
      </patternFill>
    </fill>
    <fill>
      <patternFill patternType="solid">
        <fgColor rgb="FFD99694"/>
        <bgColor rgb="FFE6B9B8"/>
      </patternFill>
    </fill>
    <fill>
      <patternFill patternType="solid">
        <fgColor rgb="FFFFC000"/>
        <bgColor rgb="FFFF9900"/>
      </patternFill>
    </fill>
    <fill>
      <patternFill patternType="solid">
        <fgColor rgb="FF00B0F0"/>
        <bgColor rgb="FF33CCCC"/>
      </patternFill>
    </fill>
    <fill>
      <patternFill patternType="solid">
        <fgColor rgb="FFD7E4BD"/>
        <bgColor rgb="FFD9EAD3"/>
      </patternFill>
    </fill>
    <fill>
      <patternFill patternType="solid">
        <fgColor rgb="FFFCD5B5"/>
        <bgColor rgb="FFD7E4BD"/>
      </patternFill>
    </fill>
    <fill>
      <patternFill patternType="solid">
        <fgColor rgb="FFFFFF00"/>
        <bgColor rgb="FFFFFF00"/>
      </patternFill>
    </fill>
    <fill>
      <patternFill patternType="solid">
        <fgColor rgb="FFE6B9B8"/>
        <bgColor rgb="FFFCD5B5"/>
      </patternFill>
    </fill>
    <fill>
      <patternFill patternType="solid">
        <fgColor rgb="FFD9EAD3"/>
        <bgColor rgb="FFD7E4BD"/>
      </patternFill>
    </fill>
    <fill>
      <patternFill patternType="solid">
        <fgColor rgb="FFFFFF00"/>
        <bgColor indexed="64"/>
      </patternFill>
    </fill>
    <fill>
      <patternFill patternType="solid">
        <fgColor rgb="FFD7E4BD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rgb="FFFFFFFF"/>
      </patternFill>
    </fill>
    <fill>
      <patternFill patternType="solid">
        <fgColor rgb="FF00B050"/>
        <bgColor rgb="FFFFFFFF"/>
      </patternFill>
    </fill>
    <fill>
      <patternFill patternType="solid">
        <fgColor rgb="FFFFC000"/>
        <bgColor indexed="64"/>
      </patternFill>
    </fill>
  </fills>
  <borders count="3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ck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66">
    <xf numFmtId="0" fontId="0" fillId="0" borderId="0" xfId="0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left"/>
      <protection locked="0"/>
    </xf>
    <xf numFmtId="0" fontId="0" fillId="0" borderId="0" xfId="0" applyProtection="1">
      <protection locked="0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/>
    <xf numFmtId="0" fontId="2" fillId="0" borderId="0" xfId="0" applyFont="1" applyProtection="1">
      <protection locked="0"/>
    </xf>
    <xf numFmtId="164" fontId="0" fillId="0" borderId="0" xfId="0" applyNumberFormat="1"/>
    <xf numFmtId="164" fontId="1" fillId="0" borderId="0" xfId="0" applyNumberFormat="1" applyFont="1"/>
    <xf numFmtId="164" fontId="1" fillId="0" borderId="0" xfId="0" applyNumberFormat="1" applyFont="1" applyProtection="1">
      <protection locked="0"/>
    </xf>
    <xf numFmtId="0" fontId="3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left"/>
    </xf>
    <xf numFmtId="0" fontId="4" fillId="0" borderId="0" xfId="0" applyFont="1"/>
    <xf numFmtId="0" fontId="3" fillId="2" borderId="0" xfId="0" applyFont="1" applyFill="1"/>
    <xf numFmtId="0" fontId="5" fillId="0" borderId="0" xfId="0" applyFont="1"/>
    <xf numFmtId="164" fontId="5" fillId="0" borderId="0" xfId="0" applyNumberFormat="1" applyFont="1"/>
    <xf numFmtId="164" fontId="5" fillId="0" borderId="0" xfId="0" applyNumberFormat="1" applyFont="1" applyProtection="1">
      <protection locked="0"/>
    </xf>
    <xf numFmtId="0" fontId="0" fillId="3" borderId="0" xfId="0" applyFill="1"/>
    <xf numFmtId="0" fontId="0" fillId="4" borderId="0" xfId="0" applyFill="1"/>
    <xf numFmtId="0" fontId="0" fillId="5" borderId="0" xfId="0" applyFill="1"/>
    <xf numFmtId="164" fontId="1" fillId="0" borderId="0" xfId="0" applyNumberFormat="1" applyFont="1" applyAlignment="1" applyProtection="1">
      <alignment horizontal="right"/>
      <protection locked="0"/>
    </xf>
    <xf numFmtId="0" fontId="0" fillId="6" borderId="0" xfId="0" applyFill="1"/>
    <xf numFmtId="0" fontId="0" fillId="7" borderId="0" xfId="0" applyFill="1"/>
    <xf numFmtId="164" fontId="0" fillId="0" borderId="1" xfId="0" applyNumberFormat="1" applyBorder="1"/>
    <xf numFmtId="164" fontId="2" fillId="0" borderId="0" xfId="0" applyNumberFormat="1" applyFont="1"/>
    <xf numFmtId="0" fontId="1" fillId="0" borderId="0" xfId="0" applyFont="1" applyProtection="1">
      <protection locked="0"/>
    </xf>
    <xf numFmtId="0" fontId="6" fillId="0" borderId="0" xfId="0" applyFont="1" applyAlignment="1" applyProtection="1">
      <alignment vertical="center"/>
      <protection locked="0"/>
    </xf>
    <xf numFmtId="164" fontId="0" fillId="0" borderId="0" xfId="0" applyNumberFormat="1" applyProtection="1">
      <protection locked="0"/>
    </xf>
    <xf numFmtId="4" fontId="0" fillId="0" borderId="0" xfId="0" applyNumberFormat="1" applyProtection="1">
      <protection locked="0"/>
    </xf>
    <xf numFmtId="2" fontId="0" fillId="0" borderId="0" xfId="0" applyNumberFormat="1" applyProtection="1">
      <protection locked="0"/>
    </xf>
    <xf numFmtId="165" fontId="0" fillId="0" borderId="0" xfId="0" applyNumberFormat="1" applyProtection="1">
      <protection locked="0"/>
    </xf>
    <xf numFmtId="0" fontId="7" fillId="0" borderId="0" xfId="0" applyFont="1" applyAlignment="1" applyProtection="1">
      <alignment horizontal="left" vertical="center"/>
      <protection locked="0"/>
    </xf>
    <xf numFmtId="4" fontId="0" fillId="0" borderId="0" xfId="0" applyNumberFormat="1"/>
    <xf numFmtId="14" fontId="0" fillId="0" borderId="0" xfId="0" applyNumberFormat="1"/>
    <xf numFmtId="166" fontId="0" fillId="0" borderId="0" xfId="0" applyNumberFormat="1" applyProtection="1">
      <protection locked="0"/>
    </xf>
    <xf numFmtId="167" fontId="0" fillId="0" borderId="0" xfId="0" applyNumberFormat="1"/>
    <xf numFmtId="168" fontId="0" fillId="0" borderId="0" xfId="0" applyNumberFormat="1" applyProtection="1">
      <protection locked="0"/>
    </xf>
    <xf numFmtId="2" fontId="0" fillId="0" borderId="0" xfId="0" applyNumberFormat="1"/>
    <xf numFmtId="164" fontId="0" fillId="8" borderId="0" xfId="0" applyNumberFormat="1" applyFill="1" applyProtection="1">
      <protection locked="0"/>
    </xf>
    <xf numFmtId="0" fontId="0" fillId="8" borderId="0" xfId="0" applyFill="1" applyAlignment="1" applyProtection="1">
      <alignment horizontal="left"/>
      <protection locked="0"/>
    </xf>
    <xf numFmtId="0" fontId="0" fillId="8" borderId="0" xfId="0" applyFill="1" applyProtection="1">
      <protection locked="0"/>
    </xf>
    <xf numFmtId="0" fontId="7" fillId="0" borderId="0" xfId="0" applyFont="1" applyAlignment="1" applyProtection="1">
      <alignment vertical="center"/>
      <protection locked="0"/>
    </xf>
    <xf numFmtId="2" fontId="1" fillId="0" borderId="0" xfId="0" applyNumberFormat="1" applyFont="1"/>
    <xf numFmtId="2" fontId="1" fillId="0" borderId="0" xfId="0" applyNumberFormat="1" applyFont="1" applyProtection="1">
      <protection locked="0"/>
    </xf>
    <xf numFmtId="2" fontId="0" fillId="8" borderId="0" xfId="0" applyNumberFormat="1" applyFill="1" applyAlignment="1" applyProtection="1">
      <alignment horizontal="left"/>
      <protection locked="0"/>
    </xf>
    <xf numFmtId="2" fontId="0" fillId="8" borderId="0" xfId="0" applyNumberFormat="1" applyFill="1" applyProtection="1">
      <protection locked="0"/>
    </xf>
    <xf numFmtId="2" fontId="0" fillId="0" borderId="0" xfId="0" applyNumberFormat="1" applyAlignment="1">
      <alignment horizontal="left"/>
    </xf>
    <xf numFmtId="0" fontId="0" fillId="0" borderId="0" xfId="0" applyAlignment="1" applyProtection="1">
      <alignment horizontal="center" vertical="center"/>
      <protection locked="0"/>
    </xf>
    <xf numFmtId="1" fontId="0" fillId="0" borderId="0" xfId="0" applyNumberFormat="1" applyAlignment="1" applyProtection="1">
      <alignment horizontal="center"/>
      <protection locked="0"/>
    </xf>
    <xf numFmtId="4" fontId="1" fillId="0" borderId="0" xfId="0" applyNumberFormat="1" applyFont="1" applyProtection="1">
      <protection locked="0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/>
    </xf>
    <xf numFmtId="4" fontId="1" fillId="0" borderId="0" xfId="0" applyNumberFormat="1" applyFont="1"/>
    <xf numFmtId="0" fontId="0" fillId="0" borderId="4" xfId="0" applyBorder="1"/>
    <xf numFmtId="4" fontId="1" fillId="0" borderId="5" xfId="0" applyNumberFormat="1" applyFont="1" applyBorder="1"/>
    <xf numFmtId="0" fontId="0" fillId="0" borderId="0" xfId="0" applyAlignment="1">
      <alignment horizontal="center"/>
    </xf>
    <xf numFmtId="4" fontId="0" fillId="0" borderId="7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4" fontId="1" fillId="0" borderId="5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center"/>
    </xf>
    <xf numFmtId="4" fontId="0" fillId="0" borderId="10" xfId="0" applyNumberFormat="1" applyBorder="1" applyAlignment="1">
      <alignment horizontal="center"/>
    </xf>
    <xf numFmtId="4" fontId="0" fillId="0" borderId="9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8" xfId="0" applyBorder="1" applyAlignment="1">
      <alignment horizontal="center" vertical="center"/>
    </xf>
    <xf numFmtId="1" fontId="0" fillId="0" borderId="8" xfId="0" applyNumberFormat="1" applyBorder="1" applyAlignment="1">
      <alignment horizontal="center"/>
    </xf>
    <xf numFmtId="4" fontId="1" fillId="0" borderId="9" xfId="0" applyNumberFormat="1" applyFont="1" applyBorder="1" applyAlignment="1">
      <alignment horizontal="center"/>
    </xf>
    <xf numFmtId="0" fontId="0" fillId="0" borderId="8" xfId="0" applyBorder="1" applyAlignment="1">
      <alignment horizontal="center"/>
    </xf>
    <xf numFmtId="4" fontId="0" fillId="9" borderId="0" xfId="0" applyNumberFormat="1" applyFill="1"/>
    <xf numFmtId="4" fontId="0" fillId="9" borderId="7" xfId="0" applyNumberFormat="1" applyFill="1" applyBorder="1" applyAlignment="1">
      <alignment horizontal="center"/>
    </xf>
    <xf numFmtId="4" fontId="0" fillId="9" borderId="5" xfId="0" applyNumberFormat="1" applyFill="1" applyBorder="1" applyAlignment="1">
      <alignment horizontal="center"/>
    </xf>
    <xf numFmtId="4" fontId="0" fillId="9" borderId="3" xfId="0" applyNumberFormat="1" applyFill="1" applyBorder="1"/>
    <xf numFmtId="4" fontId="0" fillId="9" borderId="3" xfId="0" applyNumberFormat="1" applyFill="1" applyBorder="1" applyAlignment="1">
      <alignment horizontal="center" vertical="center"/>
    </xf>
    <xf numFmtId="1" fontId="0" fillId="9" borderId="3" xfId="0" applyNumberFormat="1" applyFill="1" applyBorder="1" applyAlignment="1">
      <alignment horizontal="center"/>
    </xf>
    <xf numFmtId="4" fontId="1" fillId="9" borderId="3" xfId="0" applyNumberFormat="1" applyFont="1" applyFill="1" applyBorder="1"/>
    <xf numFmtId="4" fontId="0" fillId="9" borderId="7" xfId="0" applyNumberFormat="1" applyFill="1" applyBorder="1"/>
    <xf numFmtId="4" fontId="1" fillId="9" borderId="5" xfId="0" applyNumberFormat="1" applyFont="1" applyFill="1" applyBorder="1"/>
    <xf numFmtId="4" fontId="0" fillId="9" borderId="5" xfId="0" applyNumberFormat="1" applyFill="1" applyBorder="1"/>
    <xf numFmtId="4" fontId="0" fillId="9" borderId="11" xfId="0" applyNumberFormat="1" applyFill="1" applyBorder="1"/>
    <xf numFmtId="4" fontId="0" fillId="9" borderId="0" xfId="0" applyNumberFormat="1" applyFill="1" applyAlignment="1">
      <alignment horizontal="center" vertical="center"/>
    </xf>
    <xf numFmtId="4" fontId="0" fillId="0" borderId="0" xfId="0" applyNumberFormat="1" applyAlignment="1">
      <alignment vertical="center"/>
    </xf>
    <xf numFmtId="4" fontId="1" fillId="0" borderId="7" xfId="0" applyNumberFormat="1" applyFont="1" applyBorder="1"/>
    <xf numFmtId="4" fontId="0" fillId="0" borderId="7" xfId="0" applyNumberFormat="1" applyBorder="1"/>
    <xf numFmtId="1" fontId="0" fillId="0" borderId="7" xfId="0" applyNumberFormat="1" applyBorder="1" applyAlignment="1">
      <alignment horizontal="center"/>
    </xf>
    <xf numFmtId="4" fontId="1" fillId="0" borderId="6" xfId="0" applyNumberFormat="1" applyFont="1" applyBorder="1"/>
    <xf numFmtId="4" fontId="0" fillId="0" borderId="5" xfId="0" applyNumberFormat="1" applyBorder="1"/>
    <xf numFmtId="4" fontId="1" fillId="0" borderId="6" xfId="0" applyNumberFormat="1" applyFont="1" applyBorder="1" applyAlignment="1">
      <alignment vertical="center"/>
    </xf>
    <xf numFmtId="4" fontId="0" fillId="0" borderId="7" xfId="0" applyNumberFormat="1" applyBorder="1" applyAlignment="1">
      <alignment vertical="center"/>
    </xf>
    <xf numFmtId="4" fontId="0" fillId="8" borderId="12" xfId="0" applyNumberFormat="1" applyFill="1" applyBorder="1" applyAlignment="1" applyProtection="1">
      <alignment horizontal="center" vertical="center"/>
      <protection locked="0"/>
    </xf>
    <xf numFmtId="4" fontId="0" fillId="8" borderId="13" xfId="0" applyNumberFormat="1" applyFill="1" applyBorder="1" applyProtection="1">
      <protection locked="0"/>
    </xf>
    <xf numFmtId="4" fontId="0" fillId="8" borderId="14" xfId="0" applyNumberFormat="1" applyFill="1" applyBorder="1" applyAlignment="1" applyProtection="1">
      <alignment horizontal="center" vertical="center"/>
      <protection locked="0"/>
    </xf>
    <xf numFmtId="3" fontId="0" fillId="8" borderId="14" xfId="0" applyNumberFormat="1" applyFill="1" applyBorder="1" applyAlignment="1" applyProtection="1">
      <alignment horizontal="center"/>
      <protection locked="0"/>
    </xf>
    <xf numFmtId="3" fontId="0" fillId="8" borderId="15" xfId="0" applyNumberFormat="1" applyFill="1" applyBorder="1" applyAlignment="1" applyProtection="1">
      <alignment horizontal="center"/>
      <protection locked="0"/>
    </xf>
    <xf numFmtId="4" fontId="0" fillId="8" borderId="7" xfId="0" applyNumberFormat="1" applyFill="1" applyBorder="1" applyProtection="1">
      <protection locked="0"/>
    </xf>
    <xf numFmtId="4" fontId="0" fillId="0" borderId="6" xfId="0" applyNumberFormat="1" applyBorder="1"/>
    <xf numFmtId="4" fontId="0" fillId="0" borderId="6" xfId="0" applyNumberFormat="1" applyBorder="1" applyAlignment="1">
      <alignment horizontal="center" vertical="center"/>
    </xf>
    <xf numFmtId="4" fontId="0" fillId="0" borderId="5" xfId="0" applyNumberFormat="1" applyBorder="1" applyAlignment="1">
      <alignment vertical="center"/>
    </xf>
    <xf numFmtId="1" fontId="0" fillId="0" borderId="6" xfId="0" applyNumberFormat="1" applyBorder="1" applyAlignment="1">
      <alignment horizontal="center"/>
    </xf>
    <xf numFmtId="4" fontId="0" fillId="8" borderId="15" xfId="0" applyNumberFormat="1" applyFill="1" applyBorder="1" applyAlignment="1" applyProtection="1">
      <alignment horizontal="center"/>
      <protection locked="0"/>
    </xf>
    <xf numFmtId="4" fontId="0" fillId="9" borderId="8" xfId="0" applyNumberFormat="1" applyFill="1" applyBorder="1"/>
    <xf numFmtId="4" fontId="0" fillId="9" borderId="9" xfId="0" applyNumberFormat="1" applyFill="1" applyBorder="1" applyAlignment="1">
      <alignment horizontal="center" vertical="center"/>
    </xf>
    <xf numFmtId="4" fontId="1" fillId="9" borderId="10" xfId="0" applyNumberFormat="1" applyFont="1" applyFill="1" applyBorder="1"/>
    <xf numFmtId="4" fontId="1" fillId="9" borderId="9" xfId="0" applyNumberFormat="1" applyFont="1" applyFill="1" applyBorder="1"/>
    <xf numFmtId="4" fontId="0" fillId="9" borderId="10" xfId="0" applyNumberFormat="1" applyFill="1" applyBorder="1"/>
    <xf numFmtId="4" fontId="0" fillId="9" borderId="4" xfId="0" applyNumberFormat="1" applyFill="1" applyBorder="1" applyAlignment="1">
      <alignment horizontal="center" vertical="center"/>
    </xf>
    <xf numFmtId="1" fontId="0" fillId="9" borderId="4" xfId="0" applyNumberFormat="1" applyFill="1" applyBorder="1" applyAlignment="1">
      <alignment horizontal="center"/>
    </xf>
    <xf numFmtId="4" fontId="1" fillId="9" borderId="4" xfId="0" applyNumberFormat="1" applyFont="1" applyFill="1" applyBorder="1"/>
    <xf numFmtId="4" fontId="0" fillId="9" borderId="4" xfId="0" applyNumberFormat="1" applyFill="1" applyBorder="1"/>
    <xf numFmtId="4" fontId="0" fillId="9" borderId="8" xfId="0" applyNumberFormat="1" applyFill="1" applyBorder="1" applyAlignment="1">
      <alignment horizontal="center" vertical="center"/>
    </xf>
    <xf numFmtId="3" fontId="0" fillId="9" borderId="8" xfId="0" applyNumberFormat="1" applyFill="1" applyBorder="1" applyAlignment="1">
      <alignment horizontal="center"/>
    </xf>
    <xf numFmtId="4" fontId="0" fillId="9" borderId="8" xfId="0" applyNumberFormat="1" applyFill="1" applyBorder="1" applyAlignment="1">
      <alignment horizontal="center"/>
    </xf>
    <xf numFmtId="4" fontId="0" fillId="9" borderId="9" xfId="0" applyNumberFormat="1" applyFill="1" applyBorder="1"/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/>
    </xf>
    <xf numFmtId="3" fontId="1" fillId="0" borderId="0" xfId="0" applyNumberFormat="1" applyFont="1" applyAlignment="1">
      <alignment horizontal="center"/>
    </xf>
    <xf numFmtId="4" fontId="1" fillId="9" borderId="6" xfId="0" applyNumberFormat="1" applyFont="1" applyFill="1" applyBorder="1"/>
    <xf numFmtId="4" fontId="0" fillId="0" borderId="0" xfId="0" applyNumberFormat="1" applyAlignment="1" applyProtection="1">
      <alignment horizontal="center" vertical="center"/>
      <protection locked="0"/>
    </xf>
    <xf numFmtId="4" fontId="1" fillId="0" borderId="0" xfId="0" applyNumberFormat="1" applyFont="1" applyAlignment="1" applyProtection="1">
      <alignment horizontal="center" vertical="center"/>
      <protection locked="0"/>
    </xf>
    <xf numFmtId="3" fontId="1" fillId="0" borderId="0" xfId="0" applyNumberFormat="1" applyFont="1" applyAlignment="1" applyProtection="1">
      <alignment horizontal="center"/>
      <protection locked="0"/>
    </xf>
    <xf numFmtId="4" fontId="0" fillId="0" borderId="7" xfId="0" applyNumberFormat="1" applyBorder="1" applyProtection="1">
      <protection locked="0"/>
    </xf>
    <xf numFmtId="4" fontId="0" fillId="0" borderId="7" xfId="0" applyNumberFormat="1" applyBorder="1" applyAlignment="1" applyProtection="1">
      <alignment vertic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2" fontId="1" fillId="0" borderId="0" xfId="0" applyNumberFormat="1" applyFont="1" applyAlignment="1">
      <alignment vertical="center"/>
    </xf>
    <xf numFmtId="2" fontId="8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2" fontId="1" fillId="0" borderId="0" xfId="0" applyNumberFormat="1" applyFont="1" applyAlignment="1" applyProtection="1">
      <alignment horizontal="center"/>
      <protection locked="0"/>
    </xf>
    <xf numFmtId="2" fontId="0" fillId="0" borderId="0" xfId="0" applyNumberFormat="1" applyAlignment="1" applyProtection="1">
      <alignment horizontal="center"/>
      <protection locked="0"/>
    </xf>
    <xf numFmtId="2" fontId="1" fillId="0" borderId="0" xfId="0" applyNumberFormat="1" applyFont="1" applyAlignment="1" applyProtection="1">
      <alignment vertical="center"/>
      <protection locked="0"/>
    </xf>
    <xf numFmtId="2" fontId="7" fillId="0" borderId="0" xfId="0" applyNumberFormat="1" applyFont="1" applyProtection="1">
      <protection locked="0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12" borderId="0" xfId="0" applyFill="1"/>
    <xf numFmtId="169" fontId="0" fillId="0" borderId="0" xfId="0" applyNumberFormat="1" applyProtection="1">
      <protection locked="0"/>
    </xf>
    <xf numFmtId="169" fontId="9" fillId="0" borderId="0" xfId="0" applyNumberFormat="1" applyFont="1" applyAlignment="1">
      <alignment horizontal="center" vertical="center"/>
    </xf>
    <xf numFmtId="169" fontId="0" fillId="0" borderId="0" xfId="0" applyNumberFormat="1"/>
    <xf numFmtId="0" fontId="12" fillId="0" borderId="0" xfId="0" applyFont="1" applyAlignment="1">
      <alignment wrapText="1"/>
    </xf>
    <xf numFmtId="164" fontId="0" fillId="0" borderId="0" xfId="0" applyNumberFormat="1" applyAlignment="1" applyProtection="1">
      <alignment horizontal="center"/>
      <protection locked="0"/>
    </xf>
    <xf numFmtId="170" fontId="12" fillId="0" borderId="0" xfId="0" applyNumberFormat="1" applyFont="1" applyAlignment="1">
      <alignment horizontal="right" wrapText="1"/>
    </xf>
    <xf numFmtId="0" fontId="13" fillId="0" borderId="16" xfId="0" applyFont="1" applyBorder="1"/>
    <xf numFmtId="0" fontId="13" fillId="0" borderId="17" xfId="0" applyFont="1" applyBorder="1"/>
    <xf numFmtId="0" fontId="14" fillId="0" borderId="0" xfId="0" applyFont="1"/>
    <xf numFmtId="4" fontId="13" fillId="0" borderId="18" xfId="0" applyNumberFormat="1" applyFont="1" applyBorder="1"/>
    <xf numFmtId="0" fontId="15" fillId="0" borderId="0" xfId="0" applyFont="1"/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14" fillId="0" borderId="20" xfId="0" applyFont="1" applyBorder="1"/>
    <xf numFmtId="4" fontId="13" fillId="0" borderId="21" xfId="0" applyNumberFormat="1" applyFont="1" applyBorder="1"/>
    <xf numFmtId="4" fontId="14" fillId="0" borderId="18" xfId="0" applyNumberFormat="1" applyFont="1" applyBorder="1"/>
    <xf numFmtId="0" fontId="13" fillId="0" borderId="18" xfId="0" applyFont="1" applyBorder="1"/>
    <xf numFmtId="164" fontId="0" fillId="0" borderId="22" xfId="0" applyNumberFormat="1" applyBorder="1"/>
    <xf numFmtId="164" fontId="0" fillId="0" borderId="18" xfId="0" applyNumberFormat="1" applyBorder="1"/>
    <xf numFmtId="0" fontId="0" fillId="0" borderId="23" xfId="0" applyBorder="1"/>
    <xf numFmtId="164" fontId="0" fillId="0" borderId="24" xfId="0" applyNumberFormat="1" applyBorder="1"/>
    <xf numFmtId="4" fontId="14" fillId="0" borderId="25" xfId="0" applyNumberFormat="1" applyFont="1" applyBorder="1"/>
    <xf numFmtId="0" fontId="12" fillId="0" borderId="0" xfId="0" applyFont="1"/>
    <xf numFmtId="0" fontId="12" fillId="0" borderId="20" xfId="0" applyFont="1" applyBorder="1"/>
    <xf numFmtId="0" fontId="0" fillId="0" borderId="20" xfId="0" applyBorder="1" applyProtection="1">
      <protection locked="0"/>
    </xf>
    <xf numFmtId="0" fontId="0" fillId="0" borderId="21" xfId="0" applyBorder="1" applyProtection="1">
      <protection locked="0"/>
    </xf>
    <xf numFmtId="171" fontId="1" fillId="0" borderId="0" xfId="0" applyNumberFormat="1" applyFont="1" applyProtection="1">
      <protection locked="0"/>
    </xf>
    <xf numFmtId="0" fontId="13" fillId="0" borderId="0" xfId="0" applyFont="1"/>
    <xf numFmtId="4" fontId="13" fillId="0" borderId="0" xfId="0" applyNumberFormat="1" applyFont="1"/>
    <xf numFmtId="4" fontId="14" fillId="0" borderId="0" xfId="0" applyNumberFormat="1" applyFont="1"/>
    <xf numFmtId="4" fontId="0" fillId="0" borderId="27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8" borderId="29" xfId="0" applyNumberFormat="1" applyFill="1" applyBorder="1" applyProtection="1">
      <protection locked="0"/>
    </xf>
    <xf numFmtId="4" fontId="0" fillId="8" borderId="28" xfId="0" applyNumberFormat="1" applyFill="1" applyBorder="1" applyProtection="1">
      <protection locked="0"/>
    </xf>
    <xf numFmtId="4" fontId="0" fillId="8" borderId="0" xfId="0" applyNumberFormat="1" applyFill="1" applyProtection="1">
      <protection locked="0"/>
    </xf>
    <xf numFmtId="4" fontId="0" fillId="8" borderId="30" xfId="0" applyNumberFormat="1" applyFill="1" applyBorder="1" applyAlignment="1" applyProtection="1">
      <alignment horizontal="center" vertical="center"/>
      <protection locked="0"/>
    </xf>
    <xf numFmtId="4" fontId="0" fillId="8" borderId="31" xfId="0" applyNumberFormat="1" applyFill="1" applyBorder="1" applyAlignment="1" applyProtection="1">
      <alignment horizontal="center" vertical="center"/>
      <protection locked="0"/>
    </xf>
    <xf numFmtId="3" fontId="0" fillId="8" borderId="32" xfId="0" applyNumberFormat="1" applyFill="1" applyBorder="1" applyAlignment="1" applyProtection="1">
      <alignment horizontal="center"/>
      <protection locked="0"/>
    </xf>
    <xf numFmtId="3" fontId="0" fillId="8" borderId="31" xfId="0" applyNumberFormat="1" applyFill="1" applyBorder="1" applyAlignment="1" applyProtection="1">
      <alignment horizontal="center"/>
      <protection locked="0"/>
    </xf>
    <xf numFmtId="0" fontId="0" fillId="0" borderId="0" xfId="0" applyAlignment="1"/>
    <xf numFmtId="4" fontId="0" fillId="0" borderId="7" xfId="0" applyNumberFormat="1" applyFill="1" applyBorder="1"/>
    <xf numFmtId="4" fontId="0" fillId="0" borderId="0" xfId="0" applyNumberFormat="1" applyFill="1" applyAlignment="1" applyProtection="1">
      <alignment horizontal="center" vertical="center"/>
      <protection locked="0"/>
    </xf>
    <xf numFmtId="4" fontId="0" fillId="0" borderId="7" xfId="0" applyNumberFormat="1" applyFill="1" applyBorder="1" applyAlignment="1">
      <alignment vertical="center"/>
    </xf>
    <xf numFmtId="4" fontId="0" fillId="0" borderId="7" xfId="0" applyNumberFormat="1" applyFill="1" applyBorder="1" applyAlignment="1" applyProtection="1">
      <alignment vertical="center"/>
      <protection locked="0"/>
    </xf>
    <xf numFmtId="4" fontId="0" fillId="0" borderId="7" xfId="0" applyNumberFormat="1" applyFill="1" applyBorder="1" applyProtection="1">
      <protection locked="0"/>
    </xf>
    <xf numFmtId="4" fontId="0" fillId="13" borderId="7" xfId="0" applyNumberFormat="1" applyFill="1" applyBorder="1" applyAlignment="1" applyProtection="1">
      <alignment vertical="center"/>
      <protection locked="0"/>
    </xf>
    <xf numFmtId="4" fontId="0" fillId="13" borderId="7" xfId="0" applyNumberFormat="1" applyFill="1" applyBorder="1" applyProtection="1">
      <protection locked="0"/>
    </xf>
    <xf numFmtId="164" fontId="0" fillId="14" borderId="0" xfId="0" applyNumberFormat="1" applyFill="1" applyBorder="1" applyProtection="1">
      <protection locked="0"/>
    </xf>
    <xf numFmtId="0" fontId="0" fillId="14" borderId="0" xfId="0" applyFill="1" applyBorder="1" applyAlignment="1" applyProtection="1">
      <alignment horizontal="left"/>
      <protection locked="0"/>
    </xf>
    <xf numFmtId="0" fontId="0" fillId="15" borderId="0" xfId="0" applyFill="1"/>
    <xf numFmtId="0" fontId="0" fillId="15" borderId="0" xfId="0" applyFill="1" applyProtection="1">
      <protection locked="0"/>
    </xf>
    <xf numFmtId="164" fontId="0" fillId="16" borderId="0" xfId="0" applyNumberFormat="1" applyFill="1" applyBorder="1" applyProtection="1">
      <protection locked="0"/>
    </xf>
    <xf numFmtId="164" fontId="0" fillId="17" borderId="0" xfId="0" applyNumberFormat="1" applyFill="1" applyBorder="1" applyProtection="1">
      <protection locked="0"/>
    </xf>
    <xf numFmtId="2" fontId="0" fillId="15" borderId="0" xfId="0" applyNumberFormat="1" applyFill="1" applyProtection="1">
      <protection locked="0"/>
    </xf>
    <xf numFmtId="0" fontId="0" fillId="14" borderId="0" xfId="0" applyFill="1" applyBorder="1" applyProtection="1">
      <protection locked="0"/>
    </xf>
    <xf numFmtId="0" fontId="9" fillId="0" borderId="0" xfId="0" applyFont="1" applyFill="1" applyAlignment="1">
      <alignment horizontal="center" vertical="center"/>
    </xf>
    <xf numFmtId="164" fontId="0" fillId="0" borderId="0" xfId="0" applyNumberFormat="1" applyFill="1" applyProtection="1">
      <protection locked="0"/>
    </xf>
    <xf numFmtId="164" fontId="0" fillId="0" borderId="0" xfId="0" applyNumberFormat="1" applyFill="1"/>
    <xf numFmtId="0" fontId="0" fillId="0" borderId="0" xfId="0" applyFill="1" applyProtection="1">
      <protection locked="0"/>
    </xf>
    <xf numFmtId="0" fontId="0" fillId="0" borderId="0" xfId="0" applyFill="1"/>
    <xf numFmtId="172" fontId="0" fillId="8" borderId="0" xfId="0" applyNumberFormat="1" applyFill="1" applyProtection="1">
      <protection locked="0"/>
    </xf>
    <xf numFmtId="172" fontId="0" fillId="0" borderId="0" xfId="0" applyNumberFormat="1"/>
    <xf numFmtId="0" fontId="0" fillId="0" borderId="0" xfId="0" applyProtection="1"/>
    <xf numFmtId="164" fontId="0" fillId="0" borderId="0" xfId="0" applyNumberFormat="1" applyProtection="1"/>
    <xf numFmtId="0" fontId="0" fillId="17" borderId="0" xfId="0" applyFill="1" applyBorder="1" applyProtection="1">
      <protection locked="0"/>
    </xf>
    <xf numFmtId="164" fontId="0" fillId="0" borderId="0" xfId="0" applyNumberFormat="1" applyFill="1" applyBorder="1" applyProtection="1">
      <protection locked="0"/>
    </xf>
    <xf numFmtId="0" fontId="9" fillId="0" borderId="1" xfId="0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9" fillId="0" borderId="0" xfId="0" applyFont="1" applyAlignment="1">
      <alignment horizontal="center" vertical="center"/>
    </xf>
    <xf numFmtId="2" fontId="0" fillId="0" borderId="0" xfId="0" applyNumberFormat="1" applyAlignment="1" applyProtection="1">
      <protection locked="0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8" fillId="2" borderId="1" xfId="0" applyFont="1" applyFill="1" applyBorder="1" applyAlignment="1">
      <alignment horizontal="center" vertical="center"/>
    </xf>
    <xf numFmtId="4" fontId="0" fillId="0" borderId="0" xfId="0" applyNumberFormat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0" fillId="8" borderId="0" xfId="0" applyFill="1" applyAlignment="1" applyProtection="1">
      <alignment horizontal="left"/>
      <protection locked="0"/>
    </xf>
    <xf numFmtId="2" fontId="9" fillId="0" borderId="1" xfId="0" applyNumberFormat="1" applyFont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/>
    </xf>
    <xf numFmtId="0" fontId="0" fillId="14" borderId="0" xfId="0" applyFill="1" applyBorder="1" applyAlignment="1" applyProtection="1">
      <alignment horizontal="left"/>
      <protection locked="0"/>
    </xf>
    <xf numFmtId="0" fontId="0" fillId="16" borderId="0" xfId="0" applyFill="1" applyBorder="1" applyAlignment="1" applyProtection="1">
      <alignment horizontal="left"/>
      <protection locked="0"/>
    </xf>
    <xf numFmtId="0" fontId="0" fillId="0" borderId="0" xfId="0" applyAlignment="1">
      <alignment horizontal="center" vertical="center"/>
    </xf>
    <xf numFmtId="2" fontId="7" fillId="0" borderId="0" xfId="0" applyNumberFormat="1" applyFont="1" applyAlignment="1" applyProtection="1">
      <alignment horizontal="left" vertical="center"/>
      <protection locked="0"/>
    </xf>
    <xf numFmtId="2" fontId="8" fillId="3" borderId="1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horizontal="left"/>
    </xf>
    <xf numFmtId="2" fontId="0" fillId="8" borderId="0" xfId="0" applyNumberFormat="1" applyFill="1" applyAlignment="1" applyProtection="1">
      <alignment horizontal="left"/>
      <protection locked="0"/>
    </xf>
    <xf numFmtId="0" fontId="0" fillId="0" borderId="6" xfId="0" applyBorder="1" applyAlignment="1">
      <alignment horizontal="center"/>
    </xf>
    <xf numFmtId="4" fontId="0" fillId="0" borderId="6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" fontId="0" fillId="0" borderId="5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2" fontId="9" fillId="10" borderId="1" xfId="0" applyNumberFormat="1" applyFont="1" applyFill="1" applyBorder="1" applyAlignment="1">
      <alignment horizontal="center" vertical="center"/>
    </xf>
    <xf numFmtId="2" fontId="9" fillId="11" borderId="1" xfId="0" applyNumberFormat="1" applyFont="1" applyFill="1" applyBorder="1" applyAlignment="1">
      <alignment horizontal="center" vertical="center"/>
    </xf>
    <xf numFmtId="2" fontId="0" fillId="0" borderId="0" xfId="0" applyNumberFormat="1" applyAlignment="1" applyProtection="1">
      <alignment horizontal="center"/>
      <protection locked="0"/>
    </xf>
    <xf numFmtId="2" fontId="9" fillId="1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Border="1" applyAlignment="1" applyProtection="1">
      <alignment horizontal="center" vertical="center"/>
      <protection locked="0"/>
    </xf>
    <xf numFmtId="2" fontId="9" fillId="10" borderId="1" xfId="0" applyNumberFormat="1" applyFont="1" applyFill="1" applyBorder="1" applyAlignment="1" applyProtection="1">
      <alignment horizontal="center" vertical="center"/>
      <protection locked="0"/>
    </xf>
    <xf numFmtId="2" fontId="9" fillId="11" borderId="1" xfId="0" applyNumberFormat="1" applyFont="1" applyFill="1" applyBorder="1" applyAlignment="1" applyProtection="1">
      <alignment horizontal="center" vertical="center"/>
      <protection locked="0"/>
    </xf>
    <xf numFmtId="0" fontId="9" fillId="6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7" xfId="0" applyBorder="1" applyAlignment="1" applyProtection="1">
      <alignment horizontal="center"/>
      <protection locked="0"/>
    </xf>
    <xf numFmtId="0" fontId="9" fillId="18" borderId="3" xfId="0" applyFont="1" applyFill="1" applyBorder="1" applyAlignment="1">
      <alignment horizontal="center" vertical="center"/>
    </xf>
    <xf numFmtId="0" fontId="9" fillId="18" borderId="4" xfId="0" applyFont="1" applyFill="1" applyBorder="1" applyAlignment="1">
      <alignment horizontal="center" vertical="center"/>
    </xf>
    <xf numFmtId="0" fontId="9" fillId="7" borderId="11" xfId="0" applyFont="1" applyFill="1" applyBorder="1" applyAlignment="1">
      <alignment horizontal="center" vertical="center"/>
    </xf>
    <xf numFmtId="0" fontId="9" fillId="7" borderId="26" xfId="0" applyFont="1" applyFill="1" applyBorder="1" applyAlignment="1">
      <alignment horizontal="center" vertical="center"/>
    </xf>
    <xf numFmtId="0" fontId="9" fillId="7" borderId="10" xfId="0" applyFont="1" applyFill="1" applyBorder="1" applyAlignment="1">
      <alignment horizontal="center" vertical="center"/>
    </xf>
    <xf numFmtId="0" fontId="9" fillId="7" borderId="9" xfId="0" applyFont="1" applyFill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  <xf numFmtId="164" fontId="8" fillId="0" borderId="4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2" fontId="9" fillId="7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D99694"/>
      <rgbColor rgb="FF0066CC"/>
      <rgbColor rgb="FFD7E4B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D9EAD3"/>
      <rgbColor rgb="FFFFFF99"/>
      <rgbColor rgb="FF8EB4E3"/>
      <rgbColor rgb="FFE6B9B8"/>
      <rgbColor rgb="FFCC99FF"/>
      <rgbColor rgb="FFFCD5B5"/>
      <rgbColor rgb="FF3366FF"/>
      <rgbColor rgb="FF33CCCC"/>
      <rgbColor rgb="FF99CC00"/>
      <rgbColor rgb="FFFFC000"/>
      <rgbColor rgb="FFFF9900"/>
      <rgbColor rgb="FFFF6600"/>
      <rgbColor rgb="FF558ED5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9360</xdr:colOff>
      <xdr:row>0</xdr:row>
      <xdr:rowOff>60840</xdr:rowOff>
    </xdr:from>
    <xdr:to>
      <xdr:col>7</xdr:col>
      <xdr:colOff>771840</xdr:colOff>
      <xdr:row>5</xdr:row>
      <xdr:rowOff>139680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rcRect l="-3592" t="-6427" r="-7458" b="-2174"/>
        <a:stretch/>
      </xdr:blipFill>
      <xdr:spPr>
        <a:xfrm>
          <a:off x="5391360" y="60840"/>
          <a:ext cx="1565280" cy="10310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392"/>
  <sheetViews>
    <sheetView tabSelected="1" zoomScaleNormal="100" workbookViewId="0">
      <selection activeCell="R8" sqref="R8"/>
    </sheetView>
  </sheetViews>
  <sheetFormatPr baseColWidth="10" defaultColWidth="11" defaultRowHeight="15" x14ac:dyDescent="0.25"/>
  <cols>
    <col min="1" max="1" width="7.42578125" style="1" customWidth="1"/>
    <col min="2" max="2" width="8.5703125" style="2" customWidth="1"/>
    <col min="3" max="3" width="26.42578125" style="3" customWidth="1"/>
    <col min="4" max="4" width="11.140625" style="3" customWidth="1"/>
    <col min="5" max="6" width="11" style="3"/>
    <col min="7" max="7" width="11.28515625" style="3" customWidth="1"/>
    <col min="8" max="8" width="14" style="3" customWidth="1"/>
    <col min="9" max="10" width="11.140625" style="3" customWidth="1"/>
    <col min="11" max="1024" width="11" style="3"/>
  </cols>
  <sheetData>
    <row r="1" spans="1:8" x14ac:dyDescent="0.25">
      <c r="A1" s="4"/>
      <c r="B1" s="5"/>
      <c r="C1"/>
      <c r="D1"/>
      <c r="E1"/>
      <c r="F1"/>
      <c r="G1"/>
      <c r="H1"/>
    </row>
    <row r="2" spans="1:8" x14ac:dyDescent="0.25">
      <c r="A2" s="4"/>
      <c r="B2" s="5"/>
      <c r="C2"/>
      <c r="D2"/>
      <c r="E2"/>
      <c r="F2"/>
      <c r="G2"/>
      <c r="H2"/>
    </row>
    <row r="3" spans="1:8" x14ac:dyDescent="0.25">
      <c r="A3" s="4"/>
      <c r="B3" s="5"/>
      <c r="C3"/>
      <c r="D3"/>
      <c r="E3"/>
      <c r="F3"/>
      <c r="G3"/>
      <c r="H3"/>
    </row>
    <row r="4" spans="1:8" x14ac:dyDescent="0.25">
      <c r="A4" s="4"/>
      <c r="B4" s="5"/>
      <c r="C4"/>
      <c r="D4"/>
      <c r="E4"/>
      <c r="F4"/>
      <c r="G4"/>
      <c r="H4"/>
    </row>
    <row r="5" spans="1:8" x14ac:dyDescent="0.25">
      <c r="A5" s="4"/>
      <c r="B5" s="5"/>
      <c r="C5"/>
      <c r="D5"/>
      <c r="E5"/>
      <c r="F5"/>
      <c r="G5"/>
      <c r="H5"/>
    </row>
    <row r="6" spans="1:8" x14ac:dyDescent="0.25">
      <c r="A6" s="4"/>
      <c r="B6" s="5"/>
      <c r="C6"/>
      <c r="D6"/>
      <c r="E6"/>
      <c r="F6"/>
      <c r="G6"/>
      <c r="H6"/>
    </row>
    <row r="7" spans="1:8" x14ac:dyDescent="0.25">
      <c r="A7" s="4"/>
      <c r="B7" s="5"/>
      <c r="C7"/>
      <c r="D7"/>
      <c r="E7"/>
      <c r="F7"/>
      <c r="G7"/>
      <c r="H7"/>
    </row>
    <row r="8" spans="1:8" x14ac:dyDescent="0.25">
      <c r="A8" s="4"/>
      <c r="B8" s="6" t="s">
        <v>0</v>
      </c>
      <c r="C8"/>
      <c r="D8"/>
      <c r="E8"/>
      <c r="F8"/>
      <c r="G8"/>
      <c r="H8"/>
    </row>
    <row r="9" spans="1:8" x14ac:dyDescent="0.25">
      <c r="A9" s="7"/>
      <c r="B9" s="5"/>
      <c r="C9"/>
      <c r="D9"/>
      <c r="E9"/>
      <c r="F9"/>
      <c r="G9"/>
      <c r="H9"/>
    </row>
    <row r="10" spans="1:8" x14ac:dyDescent="0.25">
      <c r="A10" s="4"/>
      <c r="B10" s="5"/>
      <c r="C10"/>
      <c r="D10"/>
      <c r="E10"/>
      <c r="F10"/>
      <c r="G10"/>
      <c r="H10"/>
    </row>
    <row r="11" spans="1:8" x14ac:dyDescent="0.25">
      <c r="A11" s="4"/>
      <c r="B11" s="5"/>
      <c r="C11"/>
      <c r="D11"/>
      <c r="E11"/>
      <c r="F11"/>
      <c r="G11"/>
      <c r="H11"/>
    </row>
    <row r="12" spans="1:8" x14ac:dyDescent="0.25">
      <c r="A12" s="4"/>
      <c r="B12" s="5" t="s">
        <v>1</v>
      </c>
      <c r="C12"/>
      <c r="D12"/>
      <c r="E12"/>
      <c r="F12"/>
      <c r="G12"/>
      <c r="H12"/>
    </row>
    <row r="13" spans="1:8" x14ac:dyDescent="0.25">
      <c r="A13" s="4"/>
      <c r="B13" s="5"/>
      <c r="C13"/>
      <c r="D13"/>
      <c r="E13"/>
      <c r="F13"/>
      <c r="G13"/>
      <c r="H13"/>
    </row>
    <row r="14" spans="1:8" x14ac:dyDescent="0.25">
      <c r="A14" s="4"/>
      <c r="B14" s="5" t="s">
        <v>2</v>
      </c>
      <c r="C14"/>
      <c r="D14"/>
      <c r="E14"/>
      <c r="F14" t="s">
        <v>3</v>
      </c>
      <c r="G14"/>
      <c r="H14"/>
    </row>
    <row r="15" spans="1:8" x14ac:dyDescent="0.25">
      <c r="A15" s="4"/>
      <c r="B15" s="5"/>
      <c r="C15"/>
      <c r="D15"/>
      <c r="E15"/>
      <c r="F15"/>
      <c r="G15"/>
      <c r="H15"/>
    </row>
    <row r="16" spans="1:8" x14ac:dyDescent="0.25">
      <c r="A16" s="4"/>
      <c r="B16" s="5" t="s">
        <v>4</v>
      </c>
      <c r="C16"/>
      <c r="D16"/>
      <c r="E16"/>
      <c r="F16"/>
      <c r="G16"/>
      <c r="H16"/>
    </row>
    <row r="17" spans="1:8" x14ac:dyDescent="0.25">
      <c r="A17" s="4"/>
      <c r="B17" s="5"/>
      <c r="C17"/>
      <c r="D17"/>
      <c r="E17"/>
      <c r="F17"/>
      <c r="G17"/>
      <c r="H17"/>
    </row>
    <row r="18" spans="1:8" x14ac:dyDescent="0.25">
      <c r="A18" s="4"/>
      <c r="B18" s="5" t="s">
        <v>5</v>
      </c>
      <c r="C18"/>
      <c r="D18"/>
      <c r="E18"/>
      <c r="F18"/>
      <c r="G18"/>
      <c r="H18"/>
    </row>
    <row r="19" spans="1:8" x14ac:dyDescent="0.25">
      <c r="A19" s="4"/>
      <c r="B19" s="5"/>
      <c r="C19"/>
      <c r="D19"/>
      <c r="E19"/>
      <c r="F19"/>
      <c r="G19"/>
      <c r="H19"/>
    </row>
    <row r="20" spans="1:8" x14ac:dyDescent="0.25">
      <c r="A20" s="4"/>
      <c r="B20" s="5" t="s">
        <v>6</v>
      </c>
      <c r="C20"/>
      <c r="D20"/>
      <c r="E20"/>
      <c r="F20"/>
      <c r="G20"/>
      <c r="H20"/>
    </row>
    <row r="21" spans="1:8" x14ac:dyDescent="0.25">
      <c r="A21" s="4"/>
      <c r="B21" s="5"/>
      <c r="C21"/>
      <c r="D21"/>
      <c r="E21"/>
      <c r="F21"/>
      <c r="G21"/>
      <c r="H21"/>
    </row>
    <row r="22" spans="1:8" x14ac:dyDescent="0.25">
      <c r="A22" s="4"/>
      <c r="B22" s="5"/>
      <c r="C22"/>
      <c r="D22"/>
      <c r="E22"/>
      <c r="F22"/>
      <c r="G22"/>
      <c r="H22"/>
    </row>
    <row r="23" spans="1:8" x14ac:dyDescent="0.25">
      <c r="A23" s="4"/>
      <c r="B23" s="5"/>
      <c r="C23"/>
      <c r="D23"/>
      <c r="E23"/>
      <c r="F23"/>
      <c r="G23"/>
      <c r="H23"/>
    </row>
    <row r="24" spans="1:8" x14ac:dyDescent="0.25">
      <c r="A24" s="4"/>
      <c r="B24" s="5"/>
      <c r="C24"/>
      <c r="D24"/>
      <c r="E24"/>
      <c r="F24"/>
      <c r="G24"/>
      <c r="H24"/>
    </row>
    <row r="25" spans="1:8" x14ac:dyDescent="0.25">
      <c r="A25" s="4"/>
      <c r="B25" s="5"/>
      <c r="C25"/>
      <c r="D25"/>
      <c r="E25"/>
      <c r="F25"/>
      <c r="G25"/>
      <c r="H25"/>
    </row>
    <row r="26" spans="1:8" x14ac:dyDescent="0.25">
      <c r="A26" s="4"/>
      <c r="B26" s="5"/>
      <c r="C26"/>
      <c r="D26"/>
      <c r="E26"/>
      <c r="F26"/>
      <c r="G26"/>
      <c r="H26"/>
    </row>
    <row r="27" spans="1:8" x14ac:dyDescent="0.25">
      <c r="A27" s="4"/>
      <c r="B27" s="5"/>
      <c r="C27"/>
      <c r="D27"/>
      <c r="E27"/>
      <c r="F27"/>
      <c r="G27"/>
      <c r="H27"/>
    </row>
    <row r="28" spans="1:8" x14ac:dyDescent="0.25">
      <c r="A28" s="4"/>
      <c r="B28" s="5"/>
      <c r="C28"/>
      <c r="D28"/>
      <c r="E28"/>
      <c r="F28"/>
      <c r="G28"/>
      <c r="H28"/>
    </row>
    <row r="29" spans="1:8" x14ac:dyDescent="0.25">
      <c r="A29" s="4"/>
      <c r="B29" s="5"/>
      <c r="C29"/>
      <c r="D29"/>
      <c r="E29"/>
      <c r="F29"/>
      <c r="G29"/>
      <c r="H29"/>
    </row>
    <row r="30" spans="1:8" x14ac:dyDescent="0.25">
      <c r="A30" s="4"/>
      <c r="B30" s="5"/>
      <c r="C30"/>
      <c r="D30"/>
      <c r="E30"/>
      <c r="F30"/>
      <c r="G30"/>
      <c r="H30"/>
    </row>
    <row r="31" spans="1:8" x14ac:dyDescent="0.25">
      <c r="A31" s="4"/>
      <c r="B31" s="5"/>
      <c r="C31"/>
      <c r="D31"/>
      <c r="E31"/>
      <c r="F31"/>
      <c r="G31"/>
      <c r="H31"/>
    </row>
    <row r="32" spans="1:8" x14ac:dyDescent="0.25">
      <c r="A32" s="4"/>
      <c r="B32" s="5"/>
      <c r="C32"/>
      <c r="D32"/>
      <c r="E32"/>
      <c r="F32"/>
      <c r="G32"/>
      <c r="H32"/>
    </row>
    <row r="33" spans="1:8" x14ac:dyDescent="0.25">
      <c r="A33" s="4"/>
      <c r="B33" s="5"/>
      <c r="C33"/>
      <c r="D33"/>
      <c r="E33"/>
      <c r="F33"/>
      <c r="G33"/>
      <c r="H33"/>
    </row>
    <row r="34" spans="1:8" x14ac:dyDescent="0.25">
      <c r="A34" s="4"/>
      <c r="B34" s="5"/>
      <c r="C34"/>
      <c r="D34"/>
      <c r="E34"/>
      <c r="F34"/>
      <c r="G34"/>
      <c r="H34"/>
    </row>
    <row r="35" spans="1:8" x14ac:dyDescent="0.25">
      <c r="A35" s="4"/>
      <c r="B35" s="5"/>
      <c r="C35"/>
      <c r="D35"/>
      <c r="E35"/>
      <c r="F35"/>
      <c r="G35"/>
      <c r="H35"/>
    </row>
    <row r="36" spans="1:8" x14ac:dyDescent="0.25">
      <c r="A36" s="4"/>
      <c r="B36" s="5"/>
      <c r="C36"/>
      <c r="D36"/>
      <c r="E36"/>
      <c r="F36"/>
      <c r="G36"/>
      <c r="H36"/>
    </row>
    <row r="37" spans="1:8" x14ac:dyDescent="0.25">
      <c r="A37" s="4"/>
      <c r="B37" s="5"/>
      <c r="C37"/>
      <c r="D37"/>
      <c r="E37"/>
      <c r="F37"/>
      <c r="G37"/>
      <c r="H37"/>
    </row>
    <row r="38" spans="1:8" x14ac:dyDescent="0.25">
      <c r="A38" s="4"/>
      <c r="B38" s="5"/>
      <c r="C38"/>
      <c r="D38"/>
      <c r="E38"/>
      <c r="F38"/>
      <c r="G38"/>
      <c r="H38"/>
    </row>
    <row r="39" spans="1:8" x14ac:dyDescent="0.25">
      <c r="A39" s="4"/>
      <c r="B39" s="5"/>
      <c r="C39"/>
      <c r="D39"/>
      <c r="E39"/>
      <c r="F39"/>
      <c r="G39"/>
      <c r="H39"/>
    </row>
    <row r="40" spans="1:8" x14ac:dyDescent="0.25">
      <c r="A40" s="4"/>
      <c r="B40" s="5"/>
      <c r="C40"/>
      <c r="D40"/>
      <c r="E40"/>
      <c r="F40"/>
      <c r="G40"/>
      <c r="H40"/>
    </row>
    <row r="41" spans="1:8" x14ac:dyDescent="0.25">
      <c r="A41" s="4"/>
      <c r="B41" s="5"/>
      <c r="C41"/>
      <c r="D41"/>
      <c r="E41"/>
      <c r="F41"/>
      <c r="G41"/>
      <c r="H41"/>
    </row>
    <row r="42" spans="1:8" x14ac:dyDescent="0.25">
      <c r="A42" s="4"/>
      <c r="B42" s="5"/>
      <c r="C42"/>
      <c r="D42"/>
      <c r="E42"/>
      <c r="F42"/>
      <c r="G42"/>
      <c r="H42"/>
    </row>
    <row r="43" spans="1:8" x14ac:dyDescent="0.25">
      <c r="A43" s="4"/>
      <c r="B43" s="5"/>
      <c r="C43"/>
      <c r="D43"/>
      <c r="E43"/>
      <c r="F43"/>
      <c r="G43"/>
      <c r="H43"/>
    </row>
    <row r="44" spans="1:8" x14ac:dyDescent="0.25">
      <c r="A44" s="4"/>
      <c r="B44" s="5"/>
      <c r="C44"/>
      <c r="D44"/>
      <c r="E44"/>
      <c r="F44"/>
      <c r="G44"/>
      <c r="H44"/>
    </row>
    <row r="45" spans="1:8" x14ac:dyDescent="0.25">
      <c r="A45" s="4"/>
      <c r="B45" s="5"/>
      <c r="C45"/>
      <c r="D45"/>
      <c r="E45"/>
      <c r="F45"/>
      <c r="G45"/>
      <c r="H45"/>
    </row>
    <row r="46" spans="1:8" x14ac:dyDescent="0.25">
      <c r="A46" s="4"/>
      <c r="B46" s="5"/>
      <c r="C46"/>
      <c r="D46"/>
      <c r="E46"/>
      <c r="F46"/>
      <c r="G46"/>
      <c r="H46"/>
    </row>
    <row r="47" spans="1:8" x14ac:dyDescent="0.25">
      <c r="A47" s="4"/>
      <c r="B47" s="5"/>
      <c r="C47"/>
      <c r="D47"/>
      <c r="E47"/>
      <c r="F47"/>
      <c r="G47"/>
      <c r="H47"/>
    </row>
    <row r="48" spans="1:8" x14ac:dyDescent="0.25">
      <c r="A48" s="4"/>
      <c r="B48" s="5"/>
      <c r="C48"/>
      <c r="D48"/>
      <c r="E48"/>
      <c r="F48"/>
      <c r="G48"/>
      <c r="H48"/>
    </row>
    <row r="49" spans="1:8" x14ac:dyDescent="0.25">
      <c r="A49" s="4"/>
      <c r="B49" s="5"/>
      <c r="C49"/>
      <c r="D49"/>
      <c r="E49"/>
      <c r="F49"/>
      <c r="G49"/>
      <c r="H49"/>
    </row>
    <row r="50" spans="1:8" x14ac:dyDescent="0.25">
      <c r="A50" s="4"/>
      <c r="B50" s="5"/>
      <c r="C50"/>
      <c r="D50"/>
      <c r="E50"/>
      <c r="F50"/>
      <c r="G50"/>
      <c r="H50"/>
    </row>
    <row r="51" spans="1:8" x14ac:dyDescent="0.25">
      <c r="A51" s="4"/>
      <c r="B51" s="5"/>
      <c r="C51"/>
      <c r="D51"/>
      <c r="E51"/>
      <c r="F51"/>
      <c r="G51"/>
      <c r="H51"/>
    </row>
    <row r="52" spans="1:8" x14ac:dyDescent="0.25">
      <c r="A52" s="4"/>
      <c r="B52" s="5"/>
      <c r="C52"/>
      <c r="D52"/>
      <c r="E52"/>
      <c r="F52"/>
      <c r="G52"/>
      <c r="H52"/>
    </row>
    <row r="53" spans="1:8" x14ac:dyDescent="0.25">
      <c r="A53" s="4"/>
      <c r="B53" s="5"/>
      <c r="C53"/>
      <c r="D53"/>
      <c r="E53"/>
      <c r="F53"/>
      <c r="G53"/>
      <c r="H53"/>
    </row>
    <row r="54" spans="1:8" x14ac:dyDescent="0.25">
      <c r="A54" s="4"/>
      <c r="B54" s="5"/>
      <c r="C54"/>
      <c r="D54"/>
      <c r="E54"/>
      <c r="F54"/>
      <c r="G54"/>
      <c r="H54"/>
    </row>
    <row r="55" spans="1:8" x14ac:dyDescent="0.25">
      <c r="A55" s="4"/>
      <c r="B55" s="5"/>
      <c r="C55"/>
      <c r="D55"/>
      <c r="E55"/>
      <c r="F55"/>
      <c r="G55"/>
      <c r="H55"/>
    </row>
    <row r="56" spans="1:8" x14ac:dyDescent="0.25">
      <c r="A56" s="4"/>
      <c r="B56" s="5"/>
      <c r="C56"/>
      <c r="D56"/>
      <c r="E56"/>
      <c r="F56"/>
      <c r="G56"/>
      <c r="H56"/>
    </row>
    <row r="57" spans="1:8" x14ac:dyDescent="0.25">
      <c r="A57" s="4"/>
      <c r="B57" s="5"/>
      <c r="C57"/>
      <c r="D57"/>
      <c r="E57"/>
      <c r="F57"/>
      <c r="G57"/>
      <c r="H57"/>
    </row>
    <row r="58" spans="1:8" x14ac:dyDescent="0.25">
      <c r="A58" s="4"/>
      <c r="B58" s="5"/>
      <c r="C58"/>
      <c r="D58"/>
      <c r="E58"/>
      <c r="F58"/>
      <c r="G58"/>
      <c r="H58"/>
    </row>
    <row r="59" spans="1:8" x14ac:dyDescent="0.25">
      <c r="A59" s="4"/>
      <c r="B59" s="5"/>
      <c r="C59"/>
      <c r="D59"/>
      <c r="E59"/>
      <c r="F59"/>
      <c r="G59"/>
      <c r="H59"/>
    </row>
    <row r="60" spans="1:8" x14ac:dyDescent="0.25">
      <c r="A60" s="4"/>
      <c r="B60" s="5"/>
      <c r="C60"/>
      <c r="D60"/>
      <c r="E60"/>
      <c r="F60"/>
      <c r="G60"/>
      <c r="H60"/>
    </row>
    <row r="61" spans="1:8" x14ac:dyDescent="0.25">
      <c r="A61" s="4"/>
      <c r="B61" s="5"/>
      <c r="C61"/>
      <c r="D61"/>
      <c r="E61"/>
      <c r="F61"/>
      <c r="G61"/>
      <c r="H61"/>
    </row>
    <row r="62" spans="1:8" x14ac:dyDescent="0.25">
      <c r="A62" s="4"/>
      <c r="B62" s="5"/>
      <c r="C62"/>
      <c r="D62"/>
      <c r="E62"/>
      <c r="F62"/>
      <c r="G62"/>
      <c r="H62"/>
    </row>
    <row r="63" spans="1:8" x14ac:dyDescent="0.25">
      <c r="A63" s="4"/>
      <c r="B63" s="5"/>
      <c r="C63" s="213" t="s">
        <v>7</v>
      </c>
      <c r="D63" s="213"/>
      <c r="E63"/>
      <c r="F63"/>
      <c r="G63"/>
      <c r="H63"/>
    </row>
    <row r="64" spans="1:8" x14ac:dyDescent="0.25">
      <c r="A64" s="4"/>
      <c r="B64" s="5"/>
      <c r="C64"/>
      <c r="D64"/>
      <c r="E64"/>
      <c r="F64"/>
      <c r="G64"/>
      <c r="H64"/>
    </row>
    <row r="65" spans="1:8" x14ac:dyDescent="0.25">
      <c r="A65" s="4"/>
      <c r="B65" s="211" t="s">
        <v>8</v>
      </c>
      <c r="C65" s="211"/>
      <c r="D65" s="211"/>
      <c r="E65" s="211"/>
      <c r="F65" s="211"/>
      <c r="G65" s="211"/>
      <c r="H65"/>
    </row>
    <row r="66" spans="1:8" x14ac:dyDescent="0.25">
      <c r="A66" s="4"/>
      <c r="B66" s="211" t="s">
        <v>9</v>
      </c>
      <c r="C66" s="211"/>
      <c r="D66" s="211"/>
      <c r="E66" s="211"/>
      <c r="F66" s="211"/>
      <c r="G66" s="211"/>
      <c r="H66"/>
    </row>
    <row r="67" spans="1:8" x14ac:dyDescent="0.25">
      <c r="A67" s="4"/>
      <c r="B67" s="211" t="s">
        <v>10</v>
      </c>
      <c r="C67" s="211"/>
      <c r="D67" s="211"/>
      <c r="E67" s="211"/>
      <c r="F67" s="211"/>
      <c r="G67" s="211"/>
      <c r="H67"/>
    </row>
    <row r="68" spans="1:8" x14ac:dyDescent="0.25">
      <c r="A68" s="4"/>
      <c r="B68" s="5"/>
      <c r="C68"/>
      <c r="D68"/>
      <c r="E68"/>
      <c r="F68"/>
      <c r="G68"/>
      <c r="H68"/>
    </row>
    <row r="69" spans="1:8" x14ac:dyDescent="0.25">
      <c r="A69" s="4"/>
      <c r="B69" s="211" t="s">
        <v>11</v>
      </c>
      <c r="C69" s="211"/>
      <c r="D69" s="211"/>
      <c r="E69" s="211"/>
      <c r="F69" s="211"/>
      <c r="G69" s="211"/>
      <c r="H69"/>
    </row>
    <row r="70" spans="1:8" x14ac:dyDescent="0.25">
      <c r="A70" s="4"/>
      <c r="B70" s="211" t="s">
        <v>12</v>
      </c>
      <c r="C70" s="211"/>
      <c r="D70" s="211"/>
      <c r="E70" s="211"/>
      <c r="F70" s="211"/>
      <c r="G70" s="211"/>
      <c r="H70"/>
    </row>
    <row r="71" spans="1:8" x14ac:dyDescent="0.25">
      <c r="A71" s="4"/>
      <c r="B71" s="5"/>
      <c r="C71"/>
      <c r="D71"/>
      <c r="E71"/>
      <c r="F71"/>
      <c r="G71"/>
      <c r="H71"/>
    </row>
    <row r="72" spans="1:8" x14ac:dyDescent="0.25">
      <c r="A72" s="4"/>
      <c r="B72" s="211" t="s">
        <v>13</v>
      </c>
      <c r="C72" s="211"/>
      <c r="D72" s="211"/>
      <c r="E72" s="211"/>
      <c r="F72" s="211"/>
      <c r="G72" s="211"/>
      <c r="H72"/>
    </row>
    <row r="73" spans="1:8" x14ac:dyDescent="0.25">
      <c r="A73" s="4"/>
      <c r="B73" s="211" t="s">
        <v>14</v>
      </c>
      <c r="C73" s="211"/>
      <c r="D73" s="211"/>
      <c r="E73" s="211"/>
      <c r="F73" s="211"/>
      <c r="G73" s="211"/>
      <c r="H73"/>
    </row>
    <row r="74" spans="1:8" x14ac:dyDescent="0.25">
      <c r="A74" s="4"/>
      <c r="B74" s="5"/>
      <c r="C74"/>
      <c r="D74"/>
      <c r="E74"/>
      <c r="F74"/>
      <c r="G74"/>
      <c r="H74"/>
    </row>
    <row r="75" spans="1:8" x14ac:dyDescent="0.25">
      <c r="A75" s="4"/>
      <c r="B75" s="211" t="s">
        <v>356</v>
      </c>
      <c r="C75" s="211"/>
      <c r="D75" s="211"/>
      <c r="E75" s="211"/>
      <c r="F75" s="211"/>
      <c r="G75" s="211"/>
      <c r="H75"/>
    </row>
    <row r="76" spans="1:8" x14ac:dyDescent="0.25">
      <c r="A76" s="4"/>
      <c r="B76" s="5"/>
      <c r="C76"/>
      <c r="D76"/>
      <c r="E76"/>
      <c r="F76"/>
      <c r="G76"/>
      <c r="H76"/>
    </row>
    <row r="77" spans="1:8" x14ac:dyDescent="0.25">
      <c r="A77" s="4"/>
      <c r="B77" s="211" t="s">
        <v>355</v>
      </c>
      <c r="C77" s="211"/>
      <c r="D77" s="211"/>
      <c r="E77" s="211"/>
      <c r="F77" s="211"/>
      <c r="G77" s="211"/>
      <c r="H77"/>
    </row>
    <row r="78" spans="1:8" x14ac:dyDescent="0.25">
      <c r="A78" s="4"/>
      <c r="B78" s="211" t="s">
        <v>15</v>
      </c>
      <c r="C78" s="211"/>
      <c r="D78" s="211"/>
      <c r="E78" s="211"/>
      <c r="F78" s="211"/>
      <c r="G78" s="211"/>
      <c r="H78"/>
    </row>
    <row r="79" spans="1:8" x14ac:dyDescent="0.25">
      <c r="A79" s="4"/>
      <c r="B79" s="211" t="s">
        <v>16</v>
      </c>
      <c r="C79" s="211"/>
      <c r="D79" s="211"/>
      <c r="E79" s="211"/>
      <c r="F79" s="211"/>
      <c r="G79" s="211"/>
      <c r="H79"/>
    </row>
    <row r="80" spans="1:8" x14ac:dyDescent="0.25">
      <c r="A80" s="4"/>
      <c r="B80" s="5"/>
      <c r="C80"/>
      <c r="D80"/>
      <c r="E80"/>
      <c r="F80"/>
      <c r="G80"/>
      <c r="H80"/>
    </row>
    <row r="81" spans="1:8" x14ac:dyDescent="0.25">
      <c r="A81" s="4"/>
      <c r="B81" s="211" t="s">
        <v>357</v>
      </c>
      <c r="C81" s="211"/>
      <c r="D81" s="211"/>
      <c r="E81" s="211"/>
      <c r="F81" s="211"/>
      <c r="G81" s="211"/>
      <c r="H81"/>
    </row>
    <row r="82" spans="1:8" x14ac:dyDescent="0.25">
      <c r="A82" s="4"/>
      <c r="B82" s="211" t="s">
        <v>17</v>
      </c>
      <c r="C82" s="211"/>
      <c r="D82" s="211"/>
      <c r="E82" s="211"/>
      <c r="F82" s="211"/>
      <c r="G82" s="211"/>
      <c r="H82"/>
    </row>
    <row r="83" spans="1:8" x14ac:dyDescent="0.25">
      <c r="A83" s="4"/>
      <c r="B83" s="211" t="s">
        <v>18</v>
      </c>
      <c r="C83" s="211"/>
      <c r="D83" s="211"/>
      <c r="E83" s="211"/>
      <c r="F83" s="211"/>
      <c r="G83" s="211"/>
      <c r="H83"/>
    </row>
    <row r="84" spans="1:8" x14ac:dyDescent="0.25">
      <c r="A84" s="4"/>
      <c r="B84" s="5"/>
      <c r="C84"/>
      <c r="D84"/>
      <c r="E84"/>
      <c r="F84"/>
      <c r="G84"/>
      <c r="H84"/>
    </row>
    <row r="85" spans="1:8" x14ac:dyDescent="0.25">
      <c r="A85" s="4"/>
      <c r="B85" s="211" t="s">
        <v>19</v>
      </c>
      <c r="C85" s="211"/>
      <c r="D85" s="211"/>
      <c r="E85" s="211"/>
      <c r="F85" s="211"/>
      <c r="G85" s="211"/>
      <c r="H85"/>
    </row>
    <row r="86" spans="1:8" x14ac:dyDescent="0.25">
      <c r="A86" s="4"/>
      <c r="B86" s="211" t="s">
        <v>352</v>
      </c>
      <c r="C86" s="211"/>
      <c r="D86" s="211"/>
      <c r="E86" s="211"/>
      <c r="F86" s="211"/>
      <c r="G86" s="211"/>
      <c r="H86"/>
    </row>
    <row r="87" spans="1:8" x14ac:dyDescent="0.25">
      <c r="A87" s="4"/>
      <c r="B87" s="211" t="s">
        <v>353</v>
      </c>
      <c r="C87" s="211"/>
      <c r="D87" s="211"/>
      <c r="E87" s="211"/>
      <c r="F87" s="211"/>
      <c r="G87" s="211"/>
      <c r="H87"/>
    </row>
    <row r="88" spans="1:8" x14ac:dyDescent="0.25">
      <c r="A88" s="4"/>
      <c r="B88" s="211" t="s">
        <v>354</v>
      </c>
      <c r="C88" s="211"/>
      <c r="D88" s="211"/>
      <c r="E88" s="211"/>
      <c r="F88" s="211"/>
      <c r="G88" s="211"/>
      <c r="H88"/>
    </row>
    <row r="89" spans="1:8" x14ac:dyDescent="0.25">
      <c r="A89" s="4"/>
      <c r="B89" s="5"/>
      <c r="C89" s="5"/>
      <c r="D89" s="5"/>
      <c r="E89" s="5"/>
      <c r="F89" s="5"/>
      <c r="G89" s="5"/>
      <c r="H89"/>
    </row>
    <row r="90" spans="1:8" x14ac:dyDescent="0.25">
      <c r="A90" s="4"/>
      <c r="B90" s="211" t="s">
        <v>20</v>
      </c>
      <c r="C90" s="211"/>
      <c r="D90" s="211"/>
      <c r="E90" s="211"/>
      <c r="F90" s="211"/>
      <c r="G90" s="211"/>
      <c r="H90" s="211"/>
    </row>
    <row r="91" spans="1:8" x14ac:dyDescent="0.25">
      <c r="A91" s="4"/>
      <c r="B91" s="211" t="s">
        <v>21</v>
      </c>
      <c r="C91" s="211"/>
      <c r="D91" s="211"/>
      <c r="E91" s="211"/>
      <c r="F91" s="211"/>
      <c r="G91" s="211"/>
      <c r="H91"/>
    </row>
    <row r="92" spans="1:8" x14ac:dyDescent="0.25">
      <c r="A92" s="4"/>
      <c r="B92" s="211" t="s">
        <v>22</v>
      </c>
      <c r="C92" s="211"/>
      <c r="D92" s="211"/>
      <c r="E92" s="211"/>
      <c r="F92" s="211"/>
      <c r="G92" s="211"/>
      <c r="H92" s="211"/>
    </row>
    <row r="93" spans="1:8" x14ac:dyDescent="0.25">
      <c r="A93" s="4"/>
      <c r="B93" s="5"/>
      <c r="C93" s="5"/>
      <c r="D93" s="5"/>
      <c r="E93" s="5"/>
      <c r="F93" s="5"/>
      <c r="G93" s="5"/>
      <c r="H93"/>
    </row>
    <row r="94" spans="1:8" x14ac:dyDescent="0.25">
      <c r="A94" s="4"/>
      <c r="B94" s="211" t="s">
        <v>386</v>
      </c>
      <c r="C94" s="211"/>
      <c r="D94" s="211"/>
      <c r="E94" s="211"/>
      <c r="F94" s="211"/>
      <c r="G94" s="211"/>
      <c r="H94"/>
    </row>
    <row r="95" spans="1:8" x14ac:dyDescent="0.25">
      <c r="A95" s="4"/>
      <c r="B95" s="211" t="s">
        <v>359</v>
      </c>
      <c r="C95" s="211"/>
      <c r="D95" s="211" t="s">
        <v>362</v>
      </c>
      <c r="E95" s="211"/>
      <c r="F95" s="211"/>
      <c r="G95" s="211"/>
      <c r="H95" s="179"/>
    </row>
    <row r="96" spans="1:8" x14ac:dyDescent="0.25">
      <c r="A96" s="4"/>
      <c r="B96" s="211" t="s">
        <v>360</v>
      </c>
      <c r="C96" s="211"/>
      <c r="D96" s="211" t="s">
        <v>363</v>
      </c>
      <c r="E96" s="211"/>
      <c r="F96" s="211"/>
      <c r="G96" s="211"/>
      <c r="H96" s="179"/>
    </row>
    <row r="97" spans="1:8" x14ac:dyDescent="0.25">
      <c r="A97" s="4"/>
      <c r="B97" s="211" t="s">
        <v>361</v>
      </c>
      <c r="C97" s="211"/>
      <c r="D97" s="211" t="s">
        <v>364</v>
      </c>
      <c r="E97" s="211"/>
      <c r="F97" s="211"/>
      <c r="G97" s="211"/>
      <c r="H97" s="179"/>
    </row>
    <row r="98" spans="1:8" x14ac:dyDescent="0.25">
      <c r="A98" s="4"/>
      <c r="B98" s="5"/>
      <c r="C98"/>
      <c r="D98"/>
      <c r="E98"/>
      <c r="F98"/>
      <c r="G98"/>
      <c r="H98"/>
    </row>
    <row r="99" spans="1:8" x14ac:dyDescent="0.25">
      <c r="A99" s="4"/>
      <c r="B99" s="5" t="s">
        <v>24</v>
      </c>
      <c r="C99"/>
      <c r="D99"/>
      <c r="E99"/>
      <c r="F99"/>
      <c r="G99"/>
      <c r="H99"/>
    </row>
    <row r="100" spans="1:8" x14ac:dyDescent="0.25">
      <c r="A100" s="4"/>
      <c r="B100" s="5" t="s">
        <v>358</v>
      </c>
      <c r="C100"/>
      <c r="D100"/>
      <c r="E100"/>
      <c r="F100"/>
      <c r="G100"/>
      <c r="H100"/>
    </row>
    <row r="101" spans="1:8" x14ac:dyDescent="0.25">
      <c r="A101" s="4"/>
      <c r="B101" s="5"/>
      <c r="C101"/>
      <c r="D101"/>
      <c r="E101"/>
      <c r="F101"/>
      <c r="G101"/>
      <c r="H101"/>
    </row>
    <row r="102" spans="1:8" x14ac:dyDescent="0.25">
      <c r="A102" s="4"/>
      <c r="B102" s="5"/>
      <c r="C102"/>
      <c r="D102"/>
      <c r="E102"/>
      <c r="F102"/>
      <c r="G102"/>
      <c r="H102"/>
    </row>
    <row r="103" spans="1:8" x14ac:dyDescent="0.25">
      <c r="A103" s="4"/>
      <c r="B103" s="5"/>
      <c r="C103"/>
      <c r="D103"/>
      <c r="E103"/>
      <c r="F103"/>
      <c r="G103"/>
      <c r="H103"/>
    </row>
    <row r="104" spans="1:8" x14ac:dyDescent="0.25">
      <c r="A104" s="4"/>
      <c r="B104" s="5"/>
      <c r="C104"/>
      <c r="D104"/>
      <c r="E104"/>
      <c r="F104"/>
      <c r="G104"/>
      <c r="H104"/>
    </row>
    <row r="105" spans="1:8" x14ac:dyDescent="0.25">
      <c r="A105" s="4"/>
      <c r="B105" s="5"/>
      <c r="C105"/>
      <c r="D105"/>
      <c r="E105"/>
      <c r="F105"/>
      <c r="G105"/>
      <c r="H105"/>
    </row>
    <row r="106" spans="1:8" x14ac:dyDescent="0.25">
      <c r="A106" s="4"/>
      <c r="B106" s="5"/>
      <c r="C106"/>
      <c r="D106"/>
      <c r="E106"/>
      <c r="F106"/>
      <c r="G106"/>
      <c r="H106"/>
    </row>
    <row r="107" spans="1:8" x14ac:dyDescent="0.25">
      <c r="A107" s="4"/>
      <c r="B107" s="5"/>
      <c r="C107"/>
      <c r="D107"/>
      <c r="E107"/>
      <c r="F107"/>
      <c r="G107"/>
      <c r="H107"/>
    </row>
    <row r="108" spans="1:8" x14ac:dyDescent="0.25">
      <c r="A108" s="4"/>
      <c r="B108" s="5"/>
      <c r="C108"/>
      <c r="D108"/>
      <c r="E108"/>
      <c r="F108"/>
      <c r="G108"/>
      <c r="H108"/>
    </row>
    <row r="109" spans="1:8" x14ac:dyDescent="0.25">
      <c r="A109" s="4"/>
      <c r="B109" s="5"/>
      <c r="C109"/>
      <c r="D109"/>
      <c r="E109"/>
      <c r="F109"/>
      <c r="G109"/>
      <c r="H109"/>
    </row>
    <row r="110" spans="1:8" x14ac:dyDescent="0.25">
      <c r="A110" s="4"/>
      <c r="B110" s="5"/>
      <c r="C110"/>
      <c r="D110"/>
      <c r="E110"/>
      <c r="F110"/>
      <c r="G110"/>
      <c r="H110"/>
    </row>
    <row r="111" spans="1:8" x14ac:dyDescent="0.25">
      <c r="A111" s="4"/>
      <c r="B111" s="5"/>
      <c r="C111"/>
      <c r="D111"/>
      <c r="E111"/>
      <c r="F111"/>
      <c r="G111"/>
      <c r="H111"/>
    </row>
    <row r="112" spans="1:8" x14ac:dyDescent="0.25">
      <c r="A112" s="4"/>
      <c r="B112" s="5"/>
      <c r="C112"/>
      <c r="D112"/>
      <c r="E112"/>
      <c r="F112"/>
      <c r="G112"/>
      <c r="H112"/>
    </row>
    <row r="113" spans="1:8" x14ac:dyDescent="0.25">
      <c r="A113" s="4"/>
      <c r="B113" s="5"/>
      <c r="C113"/>
      <c r="D113"/>
      <c r="E113"/>
      <c r="F113"/>
      <c r="G113"/>
      <c r="H113"/>
    </row>
    <row r="114" spans="1:8" x14ac:dyDescent="0.25">
      <c r="A114" s="4"/>
      <c r="B114" s="5"/>
      <c r="C114"/>
      <c r="D114"/>
      <c r="E114"/>
      <c r="F114"/>
      <c r="G114"/>
      <c r="H114"/>
    </row>
    <row r="115" spans="1:8" x14ac:dyDescent="0.25">
      <c r="A115" s="4"/>
      <c r="B115" s="5"/>
      <c r="C115"/>
      <c r="D115"/>
      <c r="E115"/>
      <c r="F115"/>
      <c r="G115" t="s">
        <v>25</v>
      </c>
      <c r="H115"/>
    </row>
    <row r="116" spans="1:8" x14ac:dyDescent="0.25">
      <c r="A116" s="4"/>
      <c r="B116" s="5"/>
      <c r="C116"/>
      <c r="D116"/>
      <c r="E116"/>
      <c r="F116"/>
      <c r="G116"/>
      <c r="H116"/>
    </row>
    <row r="117" spans="1:8" x14ac:dyDescent="0.25">
      <c r="A117" s="4"/>
      <c r="B117" s="5"/>
      <c r="C117"/>
      <c r="D117"/>
      <c r="E117"/>
      <c r="F117"/>
      <c r="G117"/>
      <c r="H117"/>
    </row>
    <row r="118" spans="1:8" x14ac:dyDescent="0.25">
      <c r="A118" s="4"/>
      <c r="B118" s="5"/>
      <c r="C118"/>
      <c r="D118"/>
      <c r="E118"/>
      <c r="F118"/>
      <c r="G118"/>
      <c r="H118"/>
    </row>
    <row r="119" spans="1:8" x14ac:dyDescent="0.25">
      <c r="A119" s="4"/>
      <c r="B119" s="5"/>
      <c r="C119"/>
      <c r="D119"/>
      <c r="E119"/>
      <c r="F119"/>
      <c r="G119"/>
      <c r="H119"/>
    </row>
    <row r="120" spans="1:8" x14ac:dyDescent="0.25">
      <c r="A120" s="4"/>
      <c r="B120" s="5"/>
      <c r="C120"/>
      <c r="D120"/>
      <c r="E120"/>
      <c r="F120"/>
      <c r="G120"/>
      <c r="H120"/>
    </row>
    <row r="121" spans="1:8" x14ac:dyDescent="0.25">
      <c r="A121" s="4"/>
      <c r="B121" s="6" t="s">
        <v>26</v>
      </c>
      <c r="C121"/>
      <c r="D121"/>
      <c r="E121"/>
      <c r="F121"/>
      <c r="G121"/>
      <c r="H121"/>
    </row>
    <row r="122" spans="1:8" x14ac:dyDescent="0.25">
      <c r="A122" s="4"/>
      <c r="B122" s="5"/>
      <c r="C122"/>
      <c r="D122"/>
      <c r="E122"/>
      <c r="F122"/>
      <c r="G122"/>
      <c r="H122"/>
    </row>
    <row r="123" spans="1:8" x14ac:dyDescent="0.25">
      <c r="A123" s="4"/>
      <c r="B123" s="5"/>
      <c r="C123"/>
      <c r="D123"/>
      <c r="E123"/>
      <c r="F123"/>
      <c r="G123"/>
      <c r="H123"/>
    </row>
    <row r="124" spans="1:8" x14ac:dyDescent="0.25">
      <c r="A124" s="4"/>
      <c r="B124" s="5" t="s">
        <v>27</v>
      </c>
      <c r="C124"/>
      <c r="D124"/>
      <c r="E124"/>
      <c r="F124"/>
      <c r="G124"/>
      <c r="H124"/>
    </row>
    <row r="125" spans="1:8" x14ac:dyDescent="0.25">
      <c r="A125" s="4"/>
      <c r="B125" s="5" t="s">
        <v>28</v>
      </c>
      <c r="C125"/>
      <c r="D125"/>
      <c r="E125"/>
      <c r="F125"/>
      <c r="G125"/>
      <c r="H125"/>
    </row>
    <row r="126" spans="1:8" x14ac:dyDescent="0.25">
      <c r="A126" s="4"/>
      <c r="B126" s="5"/>
      <c r="C126"/>
      <c r="D126"/>
      <c r="E126"/>
      <c r="F126"/>
      <c r="G126"/>
      <c r="H126"/>
    </row>
    <row r="127" spans="1:8" x14ac:dyDescent="0.25">
      <c r="A127" s="4"/>
      <c r="B127" s="5" t="s">
        <v>29</v>
      </c>
      <c r="C127"/>
      <c r="D127"/>
      <c r="E127"/>
      <c r="F127"/>
      <c r="G127"/>
      <c r="H127"/>
    </row>
    <row r="128" spans="1:8" x14ac:dyDescent="0.25">
      <c r="A128" s="4"/>
      <c r="B128" s="5" t="s">
        <v>30</v>
      </c>
      <c r="C128"/>
      <c r="D128"/>
      <c r="E128"/>
      <c r="F128"/>
      <c r="G128"/>
      <c r="H128"/>
    </row>
    <row r="129" spans="1:8" x14ac:dyDescent="0.25">
      <c r="A129" s="4"/>
      <c r="B129" s="5" t="s">
        <v>31</v>
      </c>
      <c r="C129"/>
      <c r="D129"/>
      <c r="E129"/>
      <c r="F129"/>
      <c r="G129"/>
      <c r="H129"/>
    </row>
    <row r="130" spans="1:8" x14ac:dyDescent="0.25">
      <c r="A130" s="4"/>
      <c r="B130" s="5" t="s">
        <v>32</v>
      </c>
      <c r="C130"/>
      <c r="D130"/>
      <c r="E130"/>
      <c r="F130"/>
      <c r="G130"/>
      <c r="H130"/>
    </row>
    <row r="131" spans="1:8" x14ac:dyDescent="0.25">
      <c r="A131" s="4"/>
      <c r="B131" s="5" t="s">
        <v>33</v>
      </c>
      <c r="C131"/>
      <c r="D131"/>
      <c r="E131"/>
      <c r="F131"/>
      <c r="G131"/>
      <c r="H131"/>
    </row>
    <row r="132" spans="1:8" x14ac:dyDescent="0.25">
      <c r="A132" s="4"/>
      <c r="B132" s="5" t="s">
        <v>34</v>
      </c>
      <c r="C132"/>
      <c r="D132"/>
      <c r="E132"/>
      <c r="F132"/>
      <c r="G132"/>
      <c r="H132"/>
    </row>
    <row r="133" spans="1:8" x14ac:dyDescent="0.25">
      <c r="A133" s="4"/>
      <c r="B133" s="5" t="s">
        <v>35</v>
      </c>
      <c r="C133"/>
      <c r="D133"/>
      <c r="E133"/>
      <c r="F133"/>
      <c r="G133"/>
      <c r="H133"/>
    </row>
    <row r="134" spans="1:8" x14ac:dyDescent="0.25">
      <c r="A134" s="4"/>
      <c r="B134" s="5" t="s">
        <v>36</v>
      </c>
      <c r="C134"/>
      <c r="D134"/>
      <c r="E134"/>
      <c r="F134"/>
      <c r="G134"/>
      <c r="H134"/>
    </row>
    <row r="135" spans="1:8" x14ac:dyDescent="0.25">
      <c r="A135" s="4"/>
      <c r="B135" s="5" t="s">
        <v>37</v>
      </c>
      <c r="C135"/>
      <c r="D135"/>
      <c r="E135"/>
      <c r="F135"/>
      <c r="G135"/>
      <c r="H135"/>
    </row>
    <row r="136" spans="1:8" x14ac:dyDescent="0.25">
      <c r="A136" s="4"/>
      <c r="B136" s="5" t="s">
        <v>38</v>
      </c>
      <c r="C136"/>
      <c r="D136"/>
      <c r="E136"/>
      <c r="F136"/>
      <c r="G136"/>
      <c r="H136"/>
    </row>
    <row r="137" spans="1:8" x14ac:dyDescent="0.25">
      <c r="A137" s="4"/>
      <c r="B137" s="5" t="s">
        <v>39</v>
      </c>
      <c r="C137"/>
      <c r="D137"/>
      <c r="E137"/>
      <c r="F137"/>
      <c r="G137"/>
      <c r="H137"/>
    </row>
    <row r="138" spans="1:8" x14ac:dyDescent="0.25">
      <c r="A138" s="4"/>
      <c r="B138" s="5" t="s">
        <v>40</v>
      </c>
      <c r="C138"/>
      <c r="D138"/>
      <c r="E138"/>
      <c r="F138"/>
      <c r="G138"/>
      <c r="H138"/>
    </row>
    <row r="139" spans="1:8" x14ac:dyDescent="0.25">
      <c r="A139" s="4"/>
      <c r="B139" s="5"/>
      <c r="C139"/>
      <c r="D139"/>
      <c r="E139"/>
      <c r="F139"/>
      <c r="G139"/>
      <c r="H139"/>
    </row>
    <row r="140" spans="1:8" x14ac:dyDescent="0.25">
      <c r="A140" s="4"/>
      <c r="B140" s="5" t="s">
        <v>41</v>
      </c>
      <c r="C140"/>
      <c r="D140"/>
      <c r="E140"/>
      <c r="F140"/>
      <c r="G140"/>
      <c r="H140"/>
    </row>
    <row r="141" spans="1:8" x14ac:dyDescent="0.25">
      <c r="A141" s="4"/>
      <c r="B141" s="5" t="s">
        <v>42</v>
      </c>
      <c r="C141"/>
      <c r="D141"/>
      <c r="E141"/>
      <c r="F141"/>
      <c r="G141"/>
      <c r="H141"/>
    </row>
    <row r="142" spans="1:8" x14ac:dyDescent="0.25">
      <c r="A142" s="4"/>
      <c r="B142" s="5" t="s">
        <v>43</v>
      </c>
      <c r="C142"/>
      <c r="D142"/>
      <c r="E142"/>
      <c r="F142"/>
      <c r="G142"/>
      <c r="H142"/>
    </row>
    <row r="143" spans="1:8" x14ac:dyDescent="0.25">
      <c r="A143" s="4"/>
      <c r="B143" s="5"/>
      <c r="C143"/>
      <c r="D143"/>
      <c r="E143"/>
      <c r="F143"/>
      <c r="G143"/>
      <c r="H143"/>
    </row>
    <row r="144" spans="1:8" x14ac:dyDescent="0.25">
      <c r="A144" s="4"/>
      <c r="B144" s="5" t="s">
        <v>44</v>
      </c>
      <c r="C144"/>
      <c r="D144"/>
      <c r="E144"/>
      <c r="F144"/>
      <c r="G144"/>
      <c r="H144"/>
    </row>
    <row r="145" spans="1:8" x14ac:dyDescent="0.25">
      <c r="A145" s="4"/>
      <c r="B145" s="5" t="s">
        <v>45</v>
      </c>
      <c r="C145"/>
      <c r="D145"/>
      <c r="E145"/>
      <c r="F145"/>
      <c r="G145"/>
      <c r="H145"/>
    </row>
    <row r="146" spans="1:8" x14ac:dyDescent="0.25">
      <c r="A146" s="4"/>
      <c r="B146" s="5" t="s">
        <v>46</v>
      </c>
      <c r="C146"/>
      <c r="D146"/>
      <c r="E146"/>
      <c r="F146"/>
      <c r="G146"/>
      <c r="H146"/>
    </row>
    <row r="147" spans="1:8" x14ac:dyDescent="0.25">
      <c r="A147" s="4"/>
      <c r="B147" s="5" t="s">
        <v>47</v>
      </c>
      <c r="C147"/>
      <c r="D147"/>
      <c r="E147"/>
      <c r="F147"/>
      <c r="G147"/>
      <c r="H147"/>
    </row>
    <row r="148" spans="1:8" x14ac:dyDescent="0.25">
      <c r="A148" s="4"/>
      <c r="B148" s="5" t="s">
        <v>48</v>
      </c>
      <c r="C148"/>
      <c r="D148"/>
      <c r="E148"/>
      <c r="F148"/>
      <c r="G148"/>
      <c r="H148"/>
    </row>
    <row r="149" spans="1:8" x14ac:dyDescent="0.25">
      <c r="A149" s="4"/>
      <c r="B149" s="5" t="s">
        <v>49</v>
      </c>
      <c r="C149"/>
      <c r="D149"/>
      <c r="E149"/>
      <c r="F149"/>
      <c r="G149"/>
      <c r="H149"/>
    </row>
    <row r="150" spans="1:8" x14ac:dyDescent="0.25">
      <c r="A150" s="4"/>
      <c r="B150" s="5" t="s">
        <v>50</v>
      </c>
      <c r="C150"/>
      <c r="D150"/>
      <c r="E150"/>
      <c r="F150"/>
      <c r="G150"/>
      <c r="H150"/>
    </row>
    <row r="151" spans="1:8" x14ac:dyDescent="0.25">
      <c r="A151" s="4"/>
      <c r="B151" s="5"/>
      <c r="C151"/>
      <c r="D151"/>
      <c r="E151"/>
      <c r="F151"/>
      <c r="G151"/>
      <c r="H151"/>
    </row>
    <row r="152" spans="1:8" x14ac:dyDescent="0.25">
      <c r="A152" s="4"/>
      <c r="B152" s="5"/>
      <c r="C152"/>
      <c r="D152"/>
      <c r="E152"/>
      <c r="F152"/>
      <c r="G152"/>
      <c r="H152"/>
    </row>
    <row r="153" spans="1:8" x14ac:dyDescent="0.25">
      <c r="A153" s="4"/>
      <c r="B153" s="5"/>
      <c r="C153"/>
      <c r="D153"/>
      <c r="E153"/>
      <c r="F153"/>
      <c r="G153"/>
      <c r="H153"/>
    </row>
    <row r="154" spans="1:8" x14ac:dyDescent="0.25">
      <c r="A154" s="4"/>
      <c r="B154" s="5"/>
      <c r="C154"/>
      <c r="D154"/>
      <c r="E154"/>
      <c r="F154"/>
      <c r="G154"/>
      <c r="H154"/>
    </row>
    <row r="155" spans="1:8" x14ac:dyDescent="0.25">
      <c r="A155" s="4"/>
      <c r="B155" s="5"/>
      <c r="C155"/>
      <c r="D155"/>
      <c r="E155"/>
      <c r="F155"/>
      <c r="G155"/>
      <c r="H155"/>
    </row>
    <row r="156" spans="1:8" x14ac:dyDescent="0.25">
      <c r="A156" s="4"/>
      <c r="B156" s="5"/>
      <c r="C156"/>
      <c r="D156"/>
      <c r="E156"/>
      <c r="F156"/>
      <c r="G156"/>
      <c r="H156"/>
    </row>
    <row r="157" spans="1:8" x14ac:dyDescent="0.25">
      <c r="A157" s="4"/>
      <c r="B157" s="5"/>
      <c r="C157"/>
      <c r="D157"/>
      <c r="E157"/>
      <c r="F157"/>
      <c r="G157"/>
      <c r="H157"/>
    </row>
    <row r="158" spans="1:8" x14ac:dyDescent="0.25">
      <c r="A158" s="4"/>
      <c r="B158" s="5"/>
      <c r="C158"/>
      <c r="D158"/>
      <c r="E158"/>
      <c r="F158"/>
      <c r="G158"/>
      <c r="H158"/>
    </row>
    <row r="159" spans="1:8" x14ac:dyDescent="0.25">
      <c r="A159" s="4"/>
      <c r="B159" s="5"/>
      <c r="C159"/>
      <c r="D159"/>
      <c r="E159"/>
      <c r="F159"/>
      <c r="G159"/>
      <c r="H159"/>
    </row>
    <row r="160" spans="1:8" x14ac:dyDescent="0.25">
      <c r="A160" s="4"/>
      <c r="B160" s="5"/>
      <c r="C160"/>
      <c r="D160"/>
      <c r="E160"/>
      <c r="F160"/>
      <c r="G160"/>
      <c r="H160"/>
    </row>
    <row r="161" spans="1:10" x14ac:dyDescent="0.25">
      <c r="A161" s="4"/>
      <c r="B161" s="5"/>
      <c r="C161"/>
      <c r="D161"/>
      <c r="E161"/>
      <c r="F161"/>
      <c r="G161"/>
      <c r="H161"/>
    </row>
    <row r="162" spans="1:10" x14ac:dyDescent="0.25">
      <c r="A162" s="4"/>
      <c r="B162" s="5"/>
      <c r="C162"/>
      <c r="D162"/>
      <c r="E162"/>
      <c r="F162"/>
      <c r="G162"/>
      <c r="H162"/>
    </row>
    <row r="163" spans="1:10" x14ac:dyDescent="0.25">
      <c r="A163" s="4"/>
      <c r="B163" s="5"/>
      <c r="C163"/>
      <c r="D163"/>
      <c r="E163"/>
      <c r="F163"/>
      <c r="G163"/>
      <c r="H163"/>
    </row>
    <row r="164" spans="1:10" x14ac:dyDescent="0.25">
      <c r="A164" s="4"/>
      <c r="B164" s="5"/>
      <c r="C164"/>
      <c r="D164"/>
      <c r="E164"/>
      <c r="F164"/>
      <c r="G164"/>
      <c r="H164"/>
    </row>
    <row r="165" spans="1:10" x14ac:dyDescent="0.25">
      <c r="A165" s="4"/>
      <c r="B165" s="5"/>
      <c r="C165"/>
      <c r="D165"/>
      <c r="E165"/>
      <c r="F165"/>
      <c r="G165"/>
      <c r="H165"/>
    </row>
    <row r="166" spans="1:10" x14ac:dyDescent="0.25">
      <c r="A166" s="4"/>
      <c r="B166" s="5"/>
      <c r="C166"/>
      <c r="D166"/>
      <c r="E166"/>
      <c r="F166"/>
      <c r="G166"/>
      <c r="H166"/>
    </row>
    <row r="167" spans="1:10" x14ac:dyDescent="0.25">
      <c r="A167" s="4"/>
      <c r="B167" s="5"/>
      <c r="C167"/>
      <c r="D167"/>
      <c r="E167"/>
      <c r="F167"/>
      <c r="G167"/>
      <c r="H167"/>
    </row>
    <row r="168" spans="1:10" x14ac:dyDescent="0.25">
      <c r="A168" s="4"/>
      <c r="B168" s="5"/>
      <c r="C168"/>
      <c r="D168"/>
      <c r="E168"/>
      <c r="F168"/>
      <c r="G168"/>
      <c r="H168"/>
    </row>
    <row r="169" spans="1:10" x14ac:dyDescent="0.25">
      <c r="A169" s="4"/>
      <c r="B169" s="5"/>
      <c r="C169"/>
      <c r="D169"/>
      <c r="E169"/>
      <c r="F169"/>
      <c r="G169" t="s">
        <v>51</v>
      </c>
      <c r="H169"/>
    </row>
    <row r="170" spans="1:10" x14ac:dyDescent="0.25">
      <c r="A170" s="4"/>
      <c r="B170" s="5"/>
      <c r="C170"/>
      <c r="D170"/>
      <c r="E170"/>
      <c r="F170"/>
      <c r="G170"/>
      <c r="H170"/>
    </row>
    <row r="171" spans="1:10" x14ac:dyDescent="0.25">
      <c r="A171" s="4"/>
      <c r="B171" s="210"/>
      <c r="C171" s="210"/>
      <c r="D171" s="210"/>
      <c r="E171" s="210"/>
      <c r="F171" s="210"/>
      <c r="G171" s="210"/>
      <c r="H171"/>
    </row>
    <row r="172" spans="1:10" x14ac:dyDescent="0.25">
      <c r="A172" s="4"/>
      <c r="B172" s="210"/>
      <c r="C172" s="210"/>
      <c r="D172" s="210"/>
      <c r="E172" s="210"/>
      <c r="F172" s="210"/>
      <c r="G172" s="210"/>
      <c r="H172"/>
    </row>
    <row r="173" spans="1:10" x14ac:dyDescent="0.25">
      <c r="A173" s="4" t="s">
        <v>52</v>
      </c>
      <c r="B173" s="210" t="s">
        <v>53</v>
      </c>
      <c r="C173" s="210"/>
      <c r="D173" s="210"/>
      <c r="E173" s="210"/>
      <c r="F173" s="210"/>
      <c r="G173" s="210"/>
      <c r="H173"/>
    </row>
    <row r="174" spans="1:10" x14ac:dyDescent="0.25">
      <c r="A174" s="4"/>
      <c r="B174" s="5"/>
      <c r="C174"/>
      <c r="D174"/>
      <c r="E174"/>
      <c r="F174"/>
      <c r="G174"/>
      <c r="H174"/>
    </row>
    <row r="175" spans="1:10" x14ac:dyDescent="0.25">
      <c r="A175" s="4"/>
      <c r="B175" s="5"/>
      <c r="C175" s="9" t="s">
        <v>54</v>
      </c>
      <c r="D175"/>
      <c r="E175"/>
      <c r="F175"/>
      <c r="G175" s="9" t="s">
        <v>55</v>
      </c>
      <c r="H175" s="9" t="s">
        <v>56</v>
      </c>
      <c r="I175" s="10"/>
      <c r="J175" s="10"/>
    </row>
    <row r="176" spans="1:10" x14ac:dyDescent="0.25">
      <c r="A176" s="4"/>
      <c r="B176" s="5"/>
      <c r="C176"/>
      <c r="D176"/>
      <c r="E176"/>
      <c r="F176"/>
      <c r="G176" s="11"/>
      <c r="H176" s="12"/>
      <c r="I176" s="13"/>
      <c r="J176" s="13"/>
    </row>
    <row r="177" spans="1:13" x14ac:dyDescent="0.25">
      <c r="A177" s="4"/>
      <c r="B177" s="212" t="s">
        <v>2</v>
      </c>
      <c r="C177" s="212"/>
      <c r="D177"/>
      <c r="E177"/>
      <c r="F177"/>
      <c r="G177" s="11"/>
      <c r="H177" s="12"/>
      <c r="I177" s="13"/>
      <c r="J177" s="13"/>
    </row>
    <row r="178" spans="1:13" x14ac:dyDescent="0.25">
      <c r="A178" s="4"/>
      <c r="B178" s="5"/>
      <c r="C178"/>
      <c r="D178"/>
      <c r="E178"/>
      <c r="F178"/>
      <c r="G178" s="11"/>
      <c r="H178" s="12"/>
      <c r="I178" s="13"/>
      <c r="J178" s="13"/>
    </row>
    <row r="179" spans="1:13" x14ac:dyDescent="0.25">
      <c r="A179" s="4"/>
      <c r="B179" s="5"/>
      <c r="C179"/>
      <c r="D179"/>
      <c r="E179"/>
      <c r="F179"/>
      <c r="G179" s="11"/>
      <c r="H179" s="12"/>
      <c r="I179" s="13"/>
      <c r="J179" s="13"/>
    </row>
    <row r="180" spans="1:13" x14ac:dyDescent="0.25">
      <c r="A180" s="4"/>
      <c r="B180" s="5"/>
      <c r="C180" t="s">
        <v>57</v>
      </c>
      <c r="D180"/>
      <c r="E180"/>
      <c r="F180"/>
      <c r="G180" s="11"/>
      <c r="H180" s="12">
        <f>SUM(G182:G183)</f>
        <v>119600</v>
      </c>
      <c r="I180" s="13"/>
      <c r="J180" s="13"/>
      <c r="M180" s="3" t="s">
        <v>3</v>
      </c>
    </row>
    <row r="181" spans="1:13" x14ac:dyDescent="0.25">
      <c r="A181" s="4"/>
      <c r="B181" s="5"/>
      <c r="C181"/>
      <c r="D181"/>
      <c r="E181"/>
      <c r="F181"/>
      <c r="G181" s="11"/>
      <c r="H181" s="12"/>
      <c r="I181" s="13"/>
      <c r="J181" s="13"/>
    </row>
    <row r="182" spans="1:13" x14ac:dyDescent="0.25">
      <c r="A182" s="4">
        <v>98</v>
      </c>
      <c r="B182" s="5"/>
      <c r="C182" t="s">
        <v>374</v>
      </c>
      <c r="D182"/>
      <c r="E182" s="11">
        <v>13</v>
      </c>
      <c r="F182">
        <v>4600</v>
      </c>
      <c r="G182" s="11">
        <f>E182*F182</f>
        <v>59800</v>
      </c>
      <c r="H182" s="12"/>
      <c r="I182" s="13"/>
      <c r="J182" s="13"/>
    </row>
    <row r="183" spans="1:13" x14ac:dyDescent="0.25">
      <c r="A183" s="4">
        <v>98</v>
      </c>
      <c r="B183" s="5"/>
      <c r="C183" t="s">
        <v>375</v>
      </c>
      <c r="D183" s="4" t="s">
        <v>3</v>
      </c>
      <c r="E183" s="11">
        <v>13</v>
      </c>
      <c r="F183">
        <v>4600</v>
      </c>
      <c r="G183" s="11">
        <f>E183*F183</f>
        <v>59800</v>
      </c>
      <c r="H183" s="12"/>
      <c r="I183" s="13"/>
      <c r="J183" s="13"/>
    </row>
    <row r="184" spans="1:13" x14ac:dyDescent="0.25">
      <c r="A184" s="4"/>
      <c r="B184" s="5"/>
      <c r="C184"/>
      <c r="D184"/>
      <c r="E184"/>
      <c r="F184"/>
      <c r="G184" s="11"/>
      <c r="H184" s="12"/>
      <c r="I184" s="13"/>
      <c r="J184" s="13"/>
    </row>
    <row r="185" spans="1:13" x14ac:dyDescent="0.25">
      <c r="A185" s="4"/>
      <c r="B185" s="14" t="s">
        <v>58</v>
      </c>
      <c r="C185" s="15" t="s">
        <v>59</v>
      </c>
      <c r="D185" s="15"/>
      <c r="E185" s="15"/>
      <c r="F185" s="15"/>
      <c r="G185" s="11"/>
      <c r="H185" s="12"/>
      <c r="I185" s="13"/>
      <c r="J185" s="13"/>
    </row>
    <row r="186" spans="1:13" x14ac:dyDescent="0.25">
      <c r="A186" s="4"/>
      <c r="B186" s="16"/>
      <c r="C186" s="15" t="s">
        <v>60</v>
      </c>
      <c r="D186" s="15"/>
      <c r="E186" s="15"/>
      <c r="F186" s="15"/>
      <c r="G186" s="11"/>
      <c r="H186" s="12"/>
      <c r="I186" s="13"/>
      <c r="J186" s="13"/>
    </row>
    <row r="187" spans="1:13" x14ac:dyDescent="0.25">
      <c r="A187" s="4"/>
      <c r="B187" s="16"/>
      <c r="C187" s="15" t="s">
        <v>61</v>
      </c>
      <c r="D187" s="15"/>
      <c r="E187" s="15"/>
      <c r="F187" s="15"/>
      <c r="G187" s="11"/>
      <c r="H187" s="12"/>
      <c r="I187" s="13"/>
      <c r="J187" s="13"/>
    </row>
    <row r="188" spans="1:13" x14ac:dyDescent="0.25">
      <c r="A188" s="4"/>
      <c r="B188" s="16"/>
      <c r="C188" s="15"/>
      <c r="D188" s="15"/>
      <c r="E188" s="15"/>
      <c r="F188" s="15"/>
      <c r="G188" s="11"/>
      <c r="H188" s="12"/>
      <c r="I188" s="13"/>
      <c r="J188" s="13"/>
    </row>
    <row r="189" spans="1:13" x14ac:dyDescent="0.25">
      <c r="A189" s="4"/>
      <c r="B189" s="16"/>
      <c r="C189" s="17" t="s">
        <v>376</v>
      </c>
      <c r="D189" s="15"/>
      <c r="E189" s="18" t="s">
        <v>62</v>
      </c>
      <c r="F189" s="15"/>
      <c r="G189" s="11"/>
      <c r="H189" s="12">
        <f>'E 1'!C21</f>
        <v>132397.12</v>
      </c>
      <c r="I189" s="13"/>
      <c r="J189" s="13"/>
      <c r="L189" s="3" t="s">
        <v>3</v>
      </c>
    </row>
    <row r="190" spans="1:13" x14ac:dyDescent="0.25">
      <c r="A190" s="4"/>
      <c r="B190" s="16"/>
      <c r="C190" s="17"/>
      <c r="D190" s="15"/>
      <c r="E190" s="15"/>
      <c r="F190" s="15"/>
      <c r="G190" s="11"/>
      <c r="H190" s="12"/>
      <c r="I190" s="13"/>
      <c r="J190" s="13"/>
    </row>
    <row r="191" spans="1:13" x14ac:dyDescent="0.25">
      <c r="A191" s="4"/>
      <c r="B191" s="16"/>
      <c r="C191" s="17"/>
      <c r="D191" s="15"/>
      <c r="E191" s="15"/>
      <c r="F191" s="15"/>
      <c r="G191" s="11"/>
      <c r="H191" s="12"/>
      <c r="I191" s="13"/>
      <c r="J191" s="13"/>
    </row>
    <row r="192" spans="1:13" x14ac:dyDescent="0.25">
      <c r="A192" s="4"/>
      <c r="B192" s="16"/>
      <c r="C192" s="17"/>
      <c r="D192" s="15"/>
      <c r="E192" s="15"/>
      <c r="F192" s="15"/>
      <c r="G192" s="11"/>
      <c r="H192" s="12"/>
      <c r="I192" s="13"/>
      <c r="J192" s="13"/>
    </row>
    <row r="193" spans="1:10" x14ac:dyDescent="0.25">
      <c r="A193" s="4"/>
      <c r="B193" s="5"/>
      <c r="C193"/>
      <c r="D193"/>
      <c r="E193"/>
      <c r="F193"/>
      <c r="G193" s="11"/>
      <c r="H193" s="12"/>
      <c r="I193" s="13"/>
      <c r="J193" s="13"/>
    </row>
    <row r="194" spans="1:10" x14ac:dyDescent="0.25">
      <c r="A194" s="4"/>
      <c r="B194" s="5"/>
      <c r="C194"/>
      <c r="D194"/>
      <c r="E194"/>
      <c r="F194"/>
      <c r="G194" s="11"/>
      <c r="H194" s="12"/>
      <c r="I194" s="13"/>
      <c r="J194" s="13"/>
    </row>
    <row r="195" spans="1:10" x14ac:dyDescent="0.25">
      <c r="A195" s="4"/>
      <c r="B195" s="5"/>
      <c r="C195" t="s">
        <v>63</v>
      </c>
      <c r="D195"/>
      <c r="E195"/>
      <c r="F195"/>
      <c r="G195" s="11"/>
      <c r="H195" s="12">
        <f>SUM(G197:G200)</f>
        <v>7000</v>
      </c>
      <c r="I195" s="13"/>
      <c r="J195" s="13"/>
    </row>
    <row r="196" spans="1:10" x14ac:dyDescent="0.25">
      <c r="A196" s="4"/>
      <c r="B196" s="5"/>
      <c r="C196"/>
      <c r="D196"/>
      <c r="E196"/>
      <c r="F196"/>
      <c r="G196" s="11"/>
      <c r="H196" s="12"/>
      <c r="I196" s="13"/>
      <c r="J196" s="13"/>
    </row>
    <row r="197" spans="1:10" x14ac:dyDescent="0.25">
      <c r="A197" s="4" t="s">
        <v>64</v>
      </c>
      <c r="B197" s="5"/>
      <c r="C197" t="s">
        <v>65</v>
      </c>
      <c r="D197"/>
      <c r="E197"/>
      <c r="F197"/>
      <c r="G197" s="11">
        <v>5000</v>
      </c>
      <c r="H197" s="12"/>
      <c r="I197" s="13"/>
      <c r="J197" s="13"/>
    </row>
    <row r="198" spans="1:10" x14ac:dyDescent="0.25">
      <c r="A198" s="4" t="s">
        <v>66</v>
      </c>
      <c r="B198" s="5"/>
      <c r="C198" t="s">
        <v>67</v>
      </c>
      <c r="D198"/>
      <c r="E198"/>
      <c r="F198"/>
      <c r="G198" s="11">
        <v>2000</v>
      </c>
      <c r="H198" s="12"/>
      <c r="I198" s="13"/>
      <c r="J198" s="13"/>
    </row>
    <row r="199" spans="1:10" x14ac:dyDescent="0.25">
      <c r="A199" s="4"/>
      <c r="B199" s="5"/>
      <c r="C199"/>
      <c r="D199"/>
      <c r="E199"/>
      <c r="F199"/>
      <c r="G199" s="11"/>
      <c r="H199" s="12"/>
      <c r="I199" s="13"/>
      <c r="J199" s="13"/>
    </row>
    <row r="200" spans="1:10" x14ac:dyDescent="0.25">
      <c r="A200" s="4"/>
      <c r="B200" s="5"/>
      <c r="C200"/>
      <c r="D200"/>
      <c r="E200"/>
      <c r="F200"/>
      <c r="G200" s="11"/>
      <c r="H200" s="12"/>
      <c r="I200" s="13"/>
      <c r="J200" s="13"/>
    </row>
    <row r="201" spans="1:10" x14ac:dyDescent="0.25">
      <c r="A201" s="4"/>
      <c r="B201" s="5"/>
      <c r="C201"/>
      <c r="D201"/>
      <c r="E201"/>
      <c r="F201"/>
      <c r="G201" s="11"/>
      <c r="H201" s="12"/>
      <c r="I201" s="13"/>
      <c r="J201" s="13"/>
    </row>
    <row r="202" spans="1:10" x14ac:dyDescent="0.25">
      <c r="A202" s="4"/>
      <c r="B202" s="5"/>
      <c r="C202"/>
      <c r="D202"/>
      <c r="E202"/>
      <c r="F202"/>
      <c r="G202" s="11"/>
      <c r="H202" s="12"/>
      <c r="I202" s="13"/>
      <c r="J202" s="13"/>
    </row>
    <row r="203" spans="1:10" x14ac:dyDescent="0.25">
      <c r="A203" s="4"/>
      <c r="B203" s="5"/>
      <c r="C203"/>
      <c r="D203"/>
      <c r="E203"/>
      <c r="F203"/>
      <c r="G203" s="11"/>
      <c r="H203" s="12"/>
      <c r="I203" s="13"/>
      <c r="J203" s="13"/>
    </row>
    <row r="204" spans="1:10" x14ac:dyDescent="0.25">
      <c r="A204" s="4"/>
      <c r="B204" s="5"/>
      <c r="C204"/>
      <c r="D204"/>
      <c r="E204"/>
      <c r="F204"/>
      <c r="G204" s="11"/>
      <c r="H204" s="12"/>
      <c r="I204" s="13"/>
      <c r="J204" s="13"/>
    </row>
    <row r="205" spans="1:10" x14ac:dyDescent="0.25">
      <c r="A205" s="4"/>
      <c r="B205" s="14" t="s">
        <v>68</v>
      </c>
      <c r="C205" s="15" t="s">
        <v>69</v>
      </c>
      <c r="D205" s="15"/>
      <c r="E205" s="15"/>
      <c r="F205"/>
      <c r="G205" s="11"/>
      <c r="H205" s="12"/>
      <c r="I205" s="13"/>
      <c r="J205" s="13"/>
    </row>
    <row r="206" spans="1:10" x14ac:dyDescent="0.25">
      <c r="A206" s="4"/>
      <c r="B206" s="16"/>
      <c r="C206" s="15" t="s">
        <v>70</v>
      </c>
      <c r="D206" s="15"/>
      <c r="E206" s="15"/>
      <c r="F206"/>
      <c r="G206" s="11"/>
      <c r="H206" s="12"/>
      <c r="I206" s="13"/>
      <c r="J206" s="13"/>
    </row>
    <row r="207" spans="1:10" x14ac:dyDescent="0.25">
      <c r="A207" s="4"/>
      <c r="B207" s="16"/>
      <c r="C207" s="15" t="s">
        <v>71</v>
      </c>
      <c r="D207" s="15"/>
      <c r="E207" s="15"/>
      <c r="F207"/>
      <c r="G207" s="11"/>
      <c r="H207" s="12"/>
      <c r="I207" s="13"/>
      <c r="J207" s="13"/>
    </row>
    <row r="208" spans="1:10" x14ac:dyDescent="0.25">
      <c r="A208" s="4"/>
      <c r="B208" s="16"/>
      <c r="C208" s="15" t="s">
        <v>72</v>
      </c>
      <c r="D208" s="15"/>
      <c r="E208" s="15"/>
      <c r="F208"/>
      <c r="G208" s="11"/>
      <c r="H208" s="12"/>
      <c r="I208" s="13"/>
      <c r="J208" s="13"/>
    </row>
    <row r="209" spans="1:10" x14ac:dyDescent="0.25">
      <c r="A209" s="4"/>
      <c r="B209" s="16"/>
      <c r="C209" s="15" t="s">
        <v>73</v>
      </c>
      <c r="D209" s="15"/>
      <c r="E209" s="15"/>
      <c r="F209"/>
      <c r="G209" s="11"/>
      <c r="H209" s="12"/>
      <c r="I209" s="13"/>
      <c r="J209" s="13"/>
    </row>
    <row r="210" spans="1:10" x14ac:dyDescent="0.25">
      <c r="A210" s="4"/>
      <c r="B210" s="5"/>
      <c r="C210"/>
      <c r="D210"/>
      <c r="E210"/>
      <c r="F210"/>
      <c r="G210" s="11"/>
      <c r="H210" s="12"/>
      <c r="I210" s="13"/>
      <c r="J210" s="13"/>
    </row>
    <row r="211" spans="1:10" x14ac:dyDescent="0.25">
      <c r="A211" s="4"/>
      <c r="B211" s="5"/>
      <c r="C211"/>
      <c r="D211"/>
      <c r="E211"/>
      <c r="F211"/>
      <c r="G211" s="11"/>
      <c r="H211" s="12"/>
      <c r="I211" s="13"/>
      <c r="J211" s="13"/>
    </row>
    <row r="212" spans="1:10" x14ac:dyDescent="0.25">
      <c r="A212" s="4"/>
      <c r="B212" s="5"/>
      <c r="C212"/>
      <c r="D212"/>
      <c r="E212"/>
      <c r="F212"/>
      <c r="G212" s="11"/>
      <c r="H212" s="12"/>
      <c r="I212" s="13"/>
      <c r="J212" s="13"/>
    </row>
    <row r="213" spans="1:10" x14ac:dyDescent="0.25">
      <c r="A213" s="4"/>
      <c r="B213" s="5"/>
      <c r="C213"/>
      <c r="D213"/>
      <c r="E213"/>
      <c r="F213"/>
      <c r="G213" s="11"/>
      <c r="H213" s="12"/>
      <c r="I213" s="13"/>
      <c r="J213" s="13"/>
    </row>
    <row r="214" spans="1:10" x14ac:dyDescent="0.25">
      <c r="A214" s="4"/>
      <c r="B214" s="5"/>
      <c r="C214"/>
      <c r="D214"/>
      <c r="E214"/>
      <c r="F214"/>
      <c r="G214" s="11"/>
      <c r="H214" s="12"/>
      <c r="I214" s="13"/>
      <c r="J214" s="13"/>
    </row>
    <row r="215" spans="1:10" x14ac:dyDescent="0.25">
      <c r="A215" s="4"/>
      <c r="B215" s="5"/>
      <c r="C215" t="s">
        <v>74</v>
      </c>
      <c r="D215"/>
      <c r="E215"/>
      <c r="F215"/>
      <c r="G215" s="11"/>
      <c r="H215" s="12">
        <v>0</v>
      </c>
      <c r="I215" s="13"/>
      <c r="J215" s="13"/>
    </row>
    <row r="216" spans="1:10" x14ac:dyDescent="0.25">
      <c r="A216" s="4"/>
      <c r="B216" s="5"/>
      <c r="C216"/>
      <c r="D216"/>
      <c r="E216"/>
      <c r="F216"/>
      <c r="G216" s="11"/>
      <c r="H216" s="12"/>
      <c r="I216" s="13"/>
      <c r="J216" s="13"/>
    </row>
    <row r="217" spans="1:10" x14ac:dyDescent="0.25">
      <c r="A217" s="4"/>
      <c r="B217" s="5"/>
      <c r="C217" t="s">
        <v>74</v>
      </c>
      <c r="D217"/>
      <c r="E217"/>
      <c r="F217"/>
      <c r="G217" s="11">
        <v>0</v>
      </c>
      <c r="H217" s="12"/>
      <c r="I217" s="13"/>
      <c r="J217" s="13"/>
    </row>
    <row r="218" spans="1:10" x14ac:dyDescent="0.25">
      <c r="A218" s="4">
        <v>14</v>
      </c>
      <c r="B218" s="5"/>
      <c r="C218" t="s">
        <v>75</v>
      </c>
      <c r="D218"/>
      <c r="E218"/>
      <c r="F218"/>
      <c r="G218" s="11">
        <v>0</v>
      </c>
      <c r="H218" s="12"/>
      <c r="I218" s="13"/>
      <c r="J218" s="13"/>
    </row>
    <row r="219" spans="1:10" x14ac:dyDescent="0.25">
      <c r="A219" s="4"/>
      <c r="B219" s="5"/>
      <c r="C219"/>
      <c r="D219"/>
      <c r="E219"/>
      <c r="F219"/>
      <c r="G219" s="11"/>
      <c r="H219" s="12"/>
      <c r="I219" s="13"/>
      <c r="J219" s="13"/>
    </row>
    <row r="220" spans="1:10" x14ac:dyDescent="0.25">
      <c r="A220" s="4"/>
      <c r="B220" s="5"/>
      <c r="C220"/>
      <c r="D220"/>
      <c r="E220"/>
      <c r="F220"/>
      <c r="G220" s="11"/>
      <c r="H220" s="12"/>
      <c r="I220" s="13"/>
      <c r="J220" s="13"/>
    </row>
    <row r="221" spans="1:10" x14ac:dyDescent="0.25">
      <c r="A221" s="4"/>
      <c r="B221" s="5"/>
      <c r="C221"/>
      <c r="D221"/>
      <c r="E221"/>
      <c r="F221"/>
      <c r="G221" s="11"/>
      <c r="H221" s="12"/>
      <c r="I221" s="13"/>
      <c r="J221" s="13"/>
    </row>
    <row r="222" spans="1:10" x14ac:dyDescent="0.25">
      <c r="A222" s="4"/>
      <c r="B222" s="5"/>
      <c r="C222"/>
      <c r="D222"/>
      <c r="E222"/>
      <c r="F222"/>
      <c r="G222" s="11"/>
      <c r="H222" s="12"/>
      <c r="I222" s="13"/>
      <c r="J222" s="13"/>
    </row>
    <row r="223" spans="1:10" x14ac:dyDescent="0.25">
      <c r="A223" s="4"/>
      <c r="B223" s="5"/>
      <c r="C223" s="19" t="s">
        <v>76</v>
      </c>
      <c r="D223"/>
      <c r="E223"/>
      <c r="F223"/>
      <c r="G223" s="11"/>
      <c r="H223" s="20">
        <f>SUM(H180:H222)</f>
        <v>258997.12</v>
      </c>
      <c r="I223" s="21"/>
      <c r="J223" s="21"/>
    </row>
    <row r="224" spans="1:10" x14ac:dyDescent="0.25">
      <c r="A224" s="4"/>
      <c r="B224" s="5"/>
      <c r="C224"/>
      <c r="D224"/>
      <c r="E224"/>
      <c r="F224"/>
      <c r="G224" s="11"/>
      <c r="H224" s="12"/>
      <c r="I224" s="13"/>
      <c r="J224" s="13"/>
    </row>
    <row r="225" spans="1:10" x14ac:dyDescent="0.25">
      <c r="A225" s="4"/>
      <c r="B225" s="5"/>
      <c r="C225"/>
      <c r="D225"/>
      <c r="E225"/>
      <c r="F225"/>
      <c r="G225" s="11" t="s">
        <v>77</v>
      </c>
      <c r="H225" s="12"/>
      <c r="I225" s="13"/>
      <c r="J225" s="13"/>
    </row>
    <row r="226" spans="1:10" x14ac:dyDescent="0.25">
      <c r="A226" s="4"/>
      <c r="B226" s="5"/>
      <c r="C226"/>
      <c r="D226"/>
      <c r="E226"/>
      <c r="F226"/>
      <c r="G226"/>
      <c r="H226"/>
    </row>
    <row r="227" spans="1:10" x14ac:dyDescent="0.25">
      <c r="A227" s="4"/>
      <c r="B227" s="210"/>
      <c r="C227" s="210"/>
      <c r="D227" s="210"/>
      <c r="E227" s="210"/>
      <c r="F227" s="210"/>
      <c r="G227" s="210"/>
      <c r="H227"/>
    </row>
    <row r="228" spans="1:10" x14ac:dyDescent="0.25">
      <c r="A228" s="4"/>
      <c r="B228" s="210"/>
      <c r="C228" s="210"/>
      <c r="D228" s="210"/>
      <c r="E228" s="210"/>
      <c r="F228" s="210"/>
      <c r="G228" s="210"/>
      <c r="H228"/>
    </row>
    <row r="229" spans="1:10" x14ac:dyDescent="0.25">
      <c r="A229" s="4"/>
      <c r="B229" s="210" t="s">
        <v>53</v>
      </c>
      <c r="C229" s="210"/>
      <c r="D229" s="210"/>
      <c r="E229" s="210"/>
      <c r="F229" s="210"/>
      <c r="G229" s="210"/>
      <c r="H229"/>
    </row>
    <row r="230" spans="1:10" x14ac:dyDescent="0.25">
      <c r="A230" s="4"/>
      <c r="B230" s="5"/>
      <c r="C230"/>
      <c r="D230"/>
      <c r="E230"/>
      <c r="F230"/>
      <c r="G230"/>
      <c r="H230"/>
    </row>
    <row r="231" spans="1:10" x14ac:dyDescent="0.25">
      <c r="A231" s="4"/>
      <c r="B231" s="5"/>
      <c r="C231" s="9" t="s">
        <v>54</v>
      </c>
      <c r="D231"/>
      <c r="E231"/>
      <c r="F231"/>
      <c r="G231" s="9" t="s">
        <v>55</v>
      </c>
      <c r="H231" s="9" t="s">
        <v>56</v>
      </c>
      <c r="I231" s="10"/>
      <c r="J231" s="10"/>
    </row>
    <row r="232" spans="1:10" x14ac:dyDescent="0.25">
      <c r="A232" s="4"/>
      <c r="B232" s="5"/>
      <c r="C232"/>
      <c r="D232"/>
      <c r="E232"/>
      <c r="F232"/>
      <c r="G232" s="11"/>
      <c r="H232" s="12"/>
      <c r="I232" s="13"/>
      <c r="J232" s="13"/>
    </row>
    <row r="233" spans="1:10" x14ac:dyDescent="0.25">
      <c r="A233" s="4"/>
      <c r="B233" s="212" t="s">
        <v>4</v>
      </c>
      <c r="C233" s="212"/>
      <c r="D233"/>
      <c r="E233"/>
      <c r="F233"/>
      <c r="G233" s="11"/>
      <c r="H233" s="12"/>
      <c r="I233" s="13"/>
      <c r="J233" s="13"/>
    </row>
    <row r="234" spans="1:10" x14ac:dyDescent="0.25">
      <c r="A234" s="4"/>
      <c r="B234" s="5"/>
      <c r="C234"/>
      <c r="D234"/>
      <c r="E234"/>
      <c r="F234"/>
      <c r="G234" s="11"/>
      <c r="H234" s="12"/>
      <c r="I234" s="13"/>
      <c r="J234" s="13"/>
    </row>
    <row r="235" spans="1:10" x14ac:dyDescent="0.25">
      <c r="A235" s="4"/>
      <c r="B235" s="5"/>
      <c r="C235"/>
      <c r="D235"/>
      <c r="E235"/>
      <c r="F235"/>
      <c r="G235" s="11"/>
      <c r="H235" s="12"/>
      <c r="I235" s="13"/>
      <c r="J235" s="13"/>
    </row>
    <row r="236" spans="1:10" x14ac:dyDescent="0.25">
      <c r="A236" s="4"/>
      <c r="B236" s="5"/>
      <c r="C236" s="8" t="s">
        <v>78</v>
      </c>
      <c r="D236"/>
      <c r="E236"/>
      <c r="F236"/>
      <c r="G236" s="11"/>
      <c r="H236" s="12">
        <f>SUM(G238:G239)</f>
        <v>47500</v>
      </c>
      <c r="I236" s="13"/>
      <c r="J236" s="13"/>
    </row>
    <row r="237" spans="1:10" x14ac:dyDescent="0.25">
      <c r="A237" s="4"/>
      <c r="B237" s="5"/>
      <c r="C237"/>
      <c r="D237"/>
      <c r="E237"/>
      <c r="F237"/>
      <c r="G237" s="11"/>
      <c r="H237" s="12"/>
      <c r="I237" s="13"/>
      <c r="J237" s="13"/>
    </row>
    <row r="238" spans="1:10" x14ac:dyDescent="0.25">
      <c r="A238" s="4">
        <v>14</v>
      </c>
      <c r="B238" s="5"/>
      <c r="C238" t="s">
        <v>79</v>
      </c>
      <c r="D238"/>
      <c r="E238"/>
      <c r="F238"/>
      <c r="G238" s="11">
        <v>45500</v>
      </c>
      <c r="H238" s="12"/>
      <c r="I238" s="13"/>
      <c r="J238" s="13"/>
    </row>
    <row r="239" spans="1:10" x14ac:dyDescent="0.25">
      <c r="A239" s="4">
        <v>14</v>
      </c>
      <c r="B239" s="5"/>
      <c r="C239" t="s">
        <v>80</v>
      </c>
      <c r="D239"/>
      <c r="E239"/>
      <c r="F239"/>
      <c r="G239" s="11">
        <v>2000</v>
      </c>
      <c r="H239" s="12"/>
      <c r="I239" s="13"/>
      <c r="J239" s="13"/>
    </row>
    <row r="240" spans="1:10" x14ac:dyDescent="0.25">
      <c r="A240" s="4"/>
      <c r="B240" s="5"/>
      <c r="C240"/>
      <c r="D240"/>
      <c r="E240"/>
      <c r="F240"/>
      <c r="G240" s="11"/>
      <c r="H240" s="12"/>
      <c r="I240" s="13"/>
      <c r="J240" s="13"/>
    </row>
    <row r="241" spans="1:10" x14ac:dyDescent="0.25">
      <c r="A241" s="4"/>
      <c r="B241" s="14" t="s">
        <v>58</v>
      </c>
      <c r="C241" s="15" t="s">
        <v>81</v>
      </c>
      <c r="D241" s="15"/>
      <c r="E241" s="15"/>
      <c r="F241"/>
      <c r="G241" s="11"/>
      <c r="H241" s="12"/>
      <c r="I241" s="13"/>
      <c r="J241" s="13"/>
    </row>
    <row r="242" spans="1:10" x14ac:dyDescent="0.25">
      <c r="A242" s="4"/>
      <c r="B242" s="16"/>
      <c r="C242" s="15"/>
      <c r="D242" s="15"/>
      <c r="E242" s="15"/>
      <c r="F242"/>
      <c r="G242" s="11"/>
      <c r="H242" s="12"/>
      <c r="I242" s="13"/>
      <c r="J242" s="13"/>
    </row>
    <row r="243" spans="1:10" x14ac:dyDescent="0.25">
      <c r="A243" s="4"/>
      <c r="B243" s="5"/>
      <c r="C243"/>
      <c r="D243"/>
      <c r="E243"/>
      <c r="F243"/>
      <c r="G243" s="11"/>
      <c r="H243" s="12"/>
      <c r="I243" s="13"/>
      <c r="J243" s="13"/>
    </row>
    <row r="244" spans="1:10" x14ac:dyDescent="0.25">
      <c r="A244" s="4"/>
      <c r="B244" s="5"/>
      <c r="C244"/>
      <c r="D244"/>
      <c r="E244"/>
      <c r="F244"/>
      <c r="G244" s="11"/>
      <c r="H244" s="12"/>
      <c r="I244" s="13"/>
      <c r="J244" s="13"/>
    </row>
    <row r="245" spans="1:10" x14ac:dyDescent="0.25">
      <c r="A245" s="4"/>
      <c r="B245" s="5"/>
      <c r="C245" s="8" t="s">
        <v>82</v>
      </c>
      <c r="D245"/>
      <c r="E245"/>
      <c r="F245"/>
      <c r="G245" s="11"/>
      <c r="H245" s="12">
        <f>SUM(H248:H271)</f>
        <v>169867.28</v>
      </c>
      <c r="I245" s="13"/>
      <c r="J245" s="13"/>
    </row>
    <row r="246" spans="1:10" x14ac:dyDescent="0.25">
      <c r="A246" s="4"/>
      <c r="B246" s="5"/>
      <c r="C246"/>
      <c r="D246"/>
      <c r="E246"/>
      <c r="F246"/>
      <c r="G246" s="11"/>
      <c r="H246" s="12"/>
      <c r="I246" s="13"/>
      <c r="J246" s="13"/>
    </row>
    <row r="247" spans="1:10" x14ac:dyDescent="0.25">
      <c r="A247" s="4"/>
      <c r="B247" s="5"/>
      <c r="C247"/>
      <c r="D247"/>
      <c r="E247"/>
      <c r="F247"/>
      <c r="G247" s="11"/>
      <c r="H247" s="12"/>
      <c r="I247" s="13"/>
      <c r="J247" s="13"/>
    </row>
    <row r="248" spans="1:10" x14ac:dyDescent="0.25">
      <c r="A248" s="4"/>
      <c r="B248" s="5"/>
      <c r="C248"/>
      <c r="D248"/>
      <c r="E248"/>
      <c r="F248"/>
      <c r="G248" s="11"/>
      <c r="H248" s="12"/>
      <c r="I248" s="13"/>
      <c r="J248" s="13"/>
    </row>
    <row r="249" spans="1:10" x14ac:dyDescent="0.25">
      <c r="A249" s="4">
        <v>11</v>
      </c>
      <c r="B249" s="5"/>
      <c r="C249" t="s">
        <v>83</v>
      </c>
      <c r="D249"/>
      <c r="E249" s="22" t="s">
        <v>84</v>
      </c>
      <c r="F249"/>
      <c r="G249" s="11">
        <f>'A 1'!C32</f>
        <v>16137</v>
      </c>
      <c r="H249" s="12">
        <f>SUM(G249:G251)</f>
        <v>34648</v>
      </c>
      <c r="I249" s="13"/>
      <c r="J249" s="13"/>
    </row>
    <row r="250" spans="1:10" x14ac:dyDescent="0.25">
      <c r="A250" s="4">
        <v>12</v>
      </c>
      <c r="B250" s="5"/>
      <c r="C250" t="s">
        <v>83</v>
      </c>
      <c r="D250"/>
      <c r="E250" s="22" t="s">
        <v>85</v>
      </c>
      <c r="F250"/>
      <c r="G250" s="11">
        <f>'A 2'!C32</f>
        <v>13970</v>
      </c>
      <c r="H250" s="12"/>
      <c r="I250" s="13"/>
      <c r="J250" s="13"/>
    </row>
    <row r="251" spans="1:10" x14ac:dyDescent="0.25">
      <c r="A251" s="4">
        <v>13</v>
      </c>
      <c r="B251" s="5"/>
      <c r="C251" t="s">
        <v>83</v>
      </c>
      <c r="D251"/>
      <c r="E251" s="22" t="s">
        <v>86</v>
      </c>
      <c r="F251"/>
      <c r="G251" s="11">
        <f>'A 3'!C32</f>
        <v>4541</v>
      </c>
      <c r="H251" s="12"/>
      <c r="I251" s="13"/>
      <c r="J251" s="13"/>
    </row>
    <row r="252" spans="1:10" x14ac:dyDescent="0.25">
      <c r="A252" s="4"/>
      <c r="B252" s="5"/>
      <c r="C252"/>
      <c r="D252"/>
      <c r="E252"/>
      <c r="F252"/>
      <c r="G252" s="11"/>
      <c r="H252" s="12"/>
      <c r="I252" s="13"/>
      <c r="J252" s="13"/>
    </row>
    <row r="253" spans="1:10" x14ac:dyDescent="0.25">
      <c r="A253" s="4">
        <v>15</v>
      </c>
      <c r="B253" s="5"/>
      <c r="C253" t="s">
        <v>87</v>
      </c>
      <c r="D253"/>
      <c r="E253" s="23" t="s">
        <v>88</v>
      </c>
      <c r="F253"/>
      <c r="G253" s="11">
        <f>'A 4'!N63*2</f>
        <v>27807.52</v>
      </c>
      <c r="H253" s="12">
        <f>SUM(G253:G255)</f>
        <v>62329.279999999999</v>
      </c>
      <c r="I253" s="13"/>
      <c r="J253" s="13"/>
    </row>
    <row r="254" spans="1:10" x14ac:dyDescent="0.25">
      <c r="A254" s="4">
        <v>16</v>
      </c>
      <c r="B254" s="5"/>
      <c r="C254" t="s">
        <v>87</v>
      </c>
      <c r="D254"/>
      <c r="E254" s="23" t="s">
        <v>89</v>
      </c>
      <c r="F254"/>
      <c r="G254" s="11">
        <f>'A 5'!N34*2</f>
        <v>20768.959999999995</v>
      </c>
      <c r="H254" s="12"/>
      <c r="I254" s="13"/>
      <c r="J254" s="13"/>
    </row>
    <row r="255" spans="1:10" x14ac:dyDescent="0.25">
      <c r="A255" s="4">
        <v>17</v>
      </c>
      <c r="B255" s="5"/>
      <c r="C255" t="s">
        <v>87</v>
      </c>
      <c r="D255"/>
      <c r="E255" s="23" t="s">
        <v>90</v>
      </c>
      <c r="F255"/>
      <c r="G255" s="11">
        <f>'A 6'!N23*2</f>
        <v>13752.8</v>
      </c>
      <c r="H255" s="12"/>
      <c r="I255" s="13"/>
      <c r="J255" s="13"/>
    </row>
    <row r="256" spans="1:10" x14ac:dyDescent="0.25">
      <c r="A256" s="4"/>
      <c r="B256" s="5"/>
      <c r="C256"/>
      <c r="D256"/>
      <c r="E256"/>
      <c r="F256"/>
      <c r="G256" s="11"/>
      <c r="H256" s="12"/>
      <c r="I256" s="13"/>
      <c r="J256" s="13"/>
    </row>
    <row r="257" spans="1:10" x14ac:dyDescent="0.25">
      <c r="A257" s="4">
        <v>14</v>
      </c>
      <c r="B257" s="5"/>
      <c r="C257" t="s">
        <v>91</v>
      </c>
      <c r="D257"/>
      <c r="E257" s="24" t="s">
        <v>92</v>
      </c>
      <c r="F257"/>
      <c r="G257" s="11">
        <f>'A 7'!D34</f>
        <v>23560</v>
      </c>
      <c r="H257" s="12">
        <f>SUM(G257)</f>
        <v>23560</v>
      </c>
      <c r="I257" s="25"/>
      <c r="J257" s="13"/>
    </row>
    <row r="258" spans="1:10" x14ac:dyDescent="0.25">
      <c r="A258" s="4"/>
      <c r="B258" s="5"/>
      <c r="C258"/>
      <c r="D258"/>
      <c r="E258"/>
      <c r="F258"/>
      <c r="G258" s="11"/>
      <c r="H258" s="12"/>
      <c r="I258" s="13"/>
      <c r="J258" s="13"/>
    </row>
    <row r="259" spans="1:10" x14ac:dyDescent="0.25">
      <c r="A259" s="4"/>
      <c r="B259" s="5"/>
      <c r="C259"/>
      <c r="D259"/>
      <c r="E259"/>
      <c r="F259"/>
      <c r="G259" s="11"/>
      <c r="H259" s="12"/>
      <c r="I259" s="13"/>
      <c r="J259" s="13"/>
    </row>
    <row r="260" spans="1:10" x14ac:dyDescent="0.25">
      <c r="A260" s="4"/>
      <c r="B260" s="5"/>
      <c r="C260" s="213" t="s">
        <v>93</v>
      </c>
      <c r="D260" s="213"/>
      <c r="E260" s="213"/>
      <c r="F260"/>
      <c r="G260" s="11"/>
      <c r="H260" s="12"/>
      <c r="I260" s="13"/>
      <c r="J260" s="13"/>
    </row>
    <row r="261" spans="1:10" x14ac:dyDescent="0.25">
      <c r="A261" s="4"/>
      <c r="B261" s="5"/>
      <c r="C261"/>
      <c r="D261"/>
      <c r="E261"/>
      <c r="F261"/>
      <c r="G261" s="11"/>
      <c r="H261" s="12"/>
      <c r="I261" s="13"/>
      <c r="J261" s="13"/>
    </row>
    <row r="262" spans="1:10" x14ac:dyDescent="0.25">
      <c r="A262" s="4">
        <v>11</v>
      </c>
      <c r="B262" s="5"/>
      <c r="C262" t="s">
        <v>94</v>
      </c>
      <c r="D262"/>
      <c r="E262" s="26" t="s">
        <v>95</v>
      </c>
      <c r="F262"/>
      <c r="G262" s="11">
        <f>'A 8'!C32</f>
        <v>23500</v>
      </c>
      <c r="H262" s="12">
        <f>SUM(G262:G264)</f>
        <v>40330</v>
      </c>
      <c r="I262" s="13"/>
      <c r="J262" s="13"/>
    </row>
    <row r="263" spans="1:10" x14ac:dyDescent="0.25">
      <c r="A263" s="4">
        <v>12</v>
      </c>
      <c r="B263" s="5"/>
      <c r="C263" t="s">
        <v>94</v>
      </c>
      <c r="D263"/>
      <c r="E263" s="26" t="s">
        <v>96</v>
      </c>
      <c r="F263"/>
      <c r="G263" s="11">
        <f>'A 9'!C32</f>
        <v>10000</v>
      </c>
      <c r="H263" s="12"/>
      <c r="I263" s="13"/>
      <c r="J263" s="13"/>
    </row>
    <row r="264" spans="1:10" x14ac:dyDescent="0.25">
      <c r="A264" s="4">
        <v>13</v>
      </c>
      <c r="B264" s="5"/>
      <c r="C264" t="s">
        <v>94</v>
      </c>
      <c r="D264"/>
      <c r="E264" s="26" t="s">
        <v>97</v>
      </c>
      <c r="F264"/>
      <c r="G264" s="11">
        <f>'A 10'!C32</f>
        <v>6830</v>
      </c>
      <c r="H264" s="12"/>
      <c r="I264" s="13"/>
      <c r="J264" s="13"/>
    </row>
    <row r="265" spans="1:10" x14ac:dyDescent="0.25">
      <c r="A265" s="4"/>
      <c r="B265" s="5"/>
      <c r="C265"/>
      <c r="D265"/>
      <c r="E265"/>
      <c r="F265"/>
      <c r="G265" s="11"/>
      <c r="H265" s="12"/>
      <c r="I265" s="13"/>
      <c r="J265" s="13"/>
    </row>
    <row r="266" spans="1:10" x14ac:dyDescent="0.25">
      <c r="A266" s="4">
        <v>11</v>
      </c>
      <c r="B266" s="5"/>
      <c r="C266" t="s">
        <v>98</v>
      </c>
      <c r="D266"/>
      <c r="E266" s="27" t="s">
        <v>99</v>
      </c>
      <c r="F266"/>
      <c r="G266" s="11">
        <f>'A 11'!C22</f>
        <v>5000</v>
      </c>
      <c r="H266" s="12">
        <f>SUM(G266:G268)</f>
        <v>9000</v>
      </c>
      <c r="I266" s="13"/>
      <c r="J266" s="13"/>
    </row>
    <row r="267" spans="1:10" x14ac:dyDescent="0.25">
      <c r="A267" s="4">
        <v>12</v>
      </c>
      <c r="B267" s="5"/>
      <c r="C267" t="s">
        <v>98</v>
      </c>
      <c r="D267"/>
      <c r="E267" s="27" t="s">
        <v>100</v>
      </c>
      <c r="F267"/>
      <c r="G267" s="11">
        <f>'A12'!C22</f>
        <v>3000</v>
      </c>
      <c r="H267" s="12"/>
      <c r="I267" s="13"/>
      <c r="J267" s="13"/>
    </row>
    <row r="268" spans="1:10" x14ac:dyDescent="0.25">
      <c r="A268" s="4">
        <v>13</v>
      </c>
      <c r="B268" s="5"/>
      <c r="C268" t="s">
        <v>98</v>
      </c>
      <c r="D268"/>
      <c r="E268" s="27" t="s">
        <v>101</v>
      </c>
      <c r="F268"/>
      <c r="G268" s="11">
        <f>'A 13'!C22</f>
        <v>1000</v>
      </c>
      <c r="H268" s="12"/>
      <c r="I268" s="13"/>
      <c r="J268" s="13"/>
    </row>
    <row r="269" spans="1:10" x14ac:dyDescent="0.25">
      <c r="A269" s="4"/>
      <c r="B269" s="5"/>
      <c r="C269"/>
      <c r="D269"/>
      <c r="E269"/>
      <c r="F269"/>
      <c r="G269" s="11"/>
      <c r="H269" s="12"/>
      <c r="I269" s="13"/>
      <c r="J269" s="13"/>
    </row>
    <row r="270" spans="1:10" x14ac:dyDescent="0.25">
      <c r="A270" s="4"/>
      <c r="B270" s="5"/>
      <c r="C270" t="s">
        <v>5</v>
      </c>
      <c r="D270"/>
      <c r="E270"/>
      <c r="F270"/>
      <c r="G270" s="28">
        <f>H276-H272</f>
        <v>41629.839999999997</v>
      </c>
      <c r="H270" s="12"/>
      <c r="I270" s="13"/>
      <c r="J270" s="13"/>
    </row>
    <row r="271" spans="1:10" x14ac:dyDescent="0.25">
      <c r="A271" s="4"/>
      <c r="B271" s="5"/>
      <c r="C271"/>
      <c r="D271"/>
      <c r="E271"/>
      <c r="F271"/>
      <c r="G271" s="11"/>
      <c r="H271" s="12" t="s">
        <v>3</v>
      </c>
      <c r="I271" s="13"/>
      <c r="J271" s="13"/>
    </row>
    <row r="272" spans="1:10" x14ac:dyDescent="0.25">
      <c r="A272" s="4"/>
      <c r="B272" s="5"/>
      <c r="C272" s="19" t="s">
        <v>102</v>
      </c>
      <c r="D272"/>
      <c r="E272"/>
      <c r="F272"/>
      <c r="G272" s="11"/>
      <c r="H272" s="12">
        <f>H236+H245</f>
        <v>217367.28</v>
      </c>
      <c r="I272" s="13"/>
      <c r="J272" s="13"/>
    </row>
    <row r="273" spans="1:10" x14ac:dyDescent="0.25">
      <c r="A273" s="4"/>
      <c r="B273" s="5"/>
      <c r="C273"/>
      <c r="D273"/>
      <c r="E273"/>
      <c r="F273"/>
      <c r="G273" s="11"/>
      <c r="H273" s="12"/>
      <c r="I273" s="13"/>
      <c r="J273" s="13"/>
    </row>
    <row r="274" spans="1:10" x14ac:dyDescent="0.25">
      <c r="A274" s="4"/>
      <c r="B274" s="5"/>
      <c r="C274" s="19"/>
      <c r="D274"/>
      <c r="E274"/>
      <c r="F274"/>
      <c r="G274" s="11"/>
      <c r="H274" s="12"/>
      <c r="I274" s="13"/>
      <c r="J274" s="13"/>
    </row>
    <row r="275" spans="1:10" x14ac:dyDescent="0.25">
      <c r="A275" s="4"/>
      <c r="B275" s="5"/>
      <c r="C275"/>
      <c r="D275"/>
      <c r="E275"/>
      <c r="F275" s="9" t="s">
        <v>2</v>
      </c>
      <c r="G275" s="29"/>
      <c r="H275" s="20">
        <f>H223</f>
        <v>258997.12</v>
      </c>
      <c r="I275" s="21"/>
      <c r="J275" s="21"/>
    </row>
    <row r="276" spans="1:10" x14ac:dyDescent="0.25">
      <c r="A276" s="4"/>
      <c r="B276" s="5"/>
      <c r="C276"/>
      <c r="D276"/>
      <c r="E276"/>
      <c r="F276" s="9" t="s">
        <v>4</v>
      </c>
      <c r="G276" s="29"/>
      <c r="H276" s="20">
        <f>H275</f>
        <v>258997.12</v>
      </c>
      <c r="I276" s="21"/>
      <c r="J276" s="21"/>
    </row>
    <row r="277" spans="1:10" x14ac:dyDescent="0.25">
      <c r="A277" s="4"/>
      <c r="B277" s="5"/>
      <c r="C277"/>
      <c r="D277"/>
      <c r="E277"/>
      <c r="F277"/>
      <c r="G277" s="11"/>
      <c r="H277" s="12"/>
      <c r="I277" s="13"/>
      <c r="J277" s="13"/>
    </row>
    <row r="278" spans="1:10" x14ac:dyDescent="0.25">
      <c r="A278" s="4"/>
      <c r="B278" s="5"/>
      <c r="C278"/>
      <c r="D278"/>
      <c r="E278"/>
      <c r="F278"/>
      <c r="G278" s="11"/>
      <c r="H278" s="12">
        <f>H275-H276</f>
        <v>0</v>
      </c>
      <c r="I278" s="13"/>
      <c r="J278" s="13"/>
    </row>
    <row r="279" spans="1:10" x14ac:dyDescent="0.25">
      <c r="A279" s="4"/>
      <c r="B279" s="5"/>
      <c r="C279"/>
      <c r="D279"/>
      <c r="E279"/>
      <c r="F279"/>
      <c r="G279" s="11"/>
      <c r="H279" s="12"/>
      <c r="I279" s="13"/>
      <c r="J279" s="13"/>
    </row>
    <row r="280" spans="1:10" x14ac:dyDescent="0.25">
      <c r="A280" s="4"/>
      <c r="B280" s="5"/>
      <c r="C280"/>
      <c r="D280"/>
      <c r="E280"/>
      <c r="F280"/>
      <c r="G280" s="11"/>
      <c r="H280" s="12"/>
      <c r="I280" s="13"/>
      <c r="J280" s="13"/>
    </row>
    <row r="281" spans="1:10" s="3" customFormat="1" x14ac:dyDescent="0.25">
      <c r="I281" s="13"/>
      <c r="J281" s="13"/>
    </row>
    <row r="282" spans="1:10" s="3" customFormat="1" x14ac:dyDescent="0.25">
      <c r="I282" s="13"/>
      <c r="J282" s="13"/>
    </row>
    <row r="283" spans="1:10" s="3" customFormat="1" x14ac:dyDescent="0.25">
      <c r="B283" s="30"/>
      <c r="I283" s="13"/>
      <c r="J283" s="13"/>
    </row>
    <row r="284" spans="1:10" s="3" customFormat="1" x14ac:dyDescent="0.25">
      <c r="I284" s="13"/>
      <c r="J284" s="13"/>
    </row>
    <row r="285" spans="1:10" s="3" customFormat="1" x14ac:dyDescent="0.25">
      <c r="B285" s="214"/>
      <c r="C285" s="214"/>
      <c r="D285" s="214"/>
      <c r="E285" s="214"/>
      <c r="F285" s="214"/>
      <c r="G285" s="214"/>
      <c r="I285" s="13"/>
      <c r="J285" s="13"/>
    </row>
    <row r="286" spans="1:10" s="3" customFormat="1" x14ac:dyDescent="0.25">
      <c r="B286" s="214"/>
      <c r="C286" s="214"/>
      <c r="D286" s="214"/>
      <c r="E286" s="214"/>
      <c r="F286" s="214"/>
      <c r="G286" s="214"/>
      <c r="I286" s="13"/>
      <c r="J286" s="13"/>
    </row>
    <row r="287" spans="1:10" s="3" customFormat="1" x14ac:dyDescent="0.25">
      <c r="B287" s="214"/>
      <c r="C287" s="214"/>
      <c r="D287" s="214"/>
      <c r="E287" s="214"/>
      <c r="F287" s="214"/>
      <c r="G287" s="214"/>
      <c r="I287" s="13"/>
      <c r="J287" s="13"/>
    </row>
    <row r="288" spans="1:10" s="3" customFormat="1" x14ac:dyDescent="0.25">
      <c r="B288" s="214"/>
      <c r="C288" s="214"/>
      <c r="D288" s="214"/>
      <c r="E288" s="214"/>
      <c r="F288" s="214"/>
      <c r="G288" s="214"/>
      <c r="I288" s="13"/>
      <c r="J288" s="13"/>
    </row>
    <row r="289" spans="2:10" s="3" customFormat="1" x14ac:dyDescent="0.25">
      <c r="B289" s="214"/>
      <c r="C289" s="214"/>
      <c r="D289" s="214"/>
      <c r="E289" s="214"/>
      <c r="F289" s="214"/>
      <c r="G289" s="214"/>
      <c r="I289" s="13"/>
      <c r="J289" s="13"/>
    </row>
    <row r="290" spans="2:10" s="3" customFormat="1" x14ac:dyDescent="0.25">
      <c r="B290" s="215"/>
      <c r="C290" s="215"/>
      <c r="D290" s="215"/>
      <c r="E290" s="215"/>
      <c r="F290" s="215"/>
      <c r="G290" s="215"/>
      <c r="I290" s="13"/>
      <c r="J290" s="13"/>
    </row>
    <row r="291" spans="2:10" s="3" customFormat="1" x14ac:dyDescent="0.25">
      <c r="B291" s="214"/>
      <c r="C291" s="214"/>
      <c r="D291" s="214"/>
      <c r="E291" s="214"/>
      <c r="F291" s="214"/>
      <c r="G291" s="214"/>
      <c r="I291" s="13"/>
      <c r="J291" s="13"/>
    </row>
    <row r="292" spans="2:10" s="3" customFormat="1" x14ac:dyDescent="0.25">
      <c r="B292" s="215"/>
      <c r="C292" s="215"/>
      <c r="D292" s="215"/>
      <c r="E292" s="215"/>
      <c r="F292" s="215"/>
      <c r="G292" s="215"/>
      <c r="I292" s="13"/>
      <c r="J292" s="13"/>
    </row>
    <row r="293" spans="2:10" s="3" customFormat="1" x14ac:dyDescent="0.25">
      <c r="B293" s="214"/>
      <c r="C293" s="214"/>
      <c r="D293" s="214"/>
      <c r="E293" s="214"/>
      <c r="F293" s="214"/>
      <c r="G293" s="214"/>
      <c r="I293" s="13"/>
      <c r="J293" s="13"/>
    </row>
    <row r="294" spans="2:10" s="3" customFormat="1" x14ac:dyDescent="0.25">
      <c r="B294" s="215"/>
      <c r="C294" s="215"/>
      <c r="D294" s="215"/>
      <c r="E294" s="215"/>
      <c r="F294" s="215"/>
      <c r="G294" s="215"/>
      <c r="I294" s="13"/>
      <c r="J294" s="13"/>
    </row>
    <row r="295" spans="2:10" s="3" customFormat="1" x14ac:dyDescent="0.25">
      <c r="B295" s="214"/>
      <c r="C295" s="214"/>
      <c r="D295" s="214"/>
      <c r="E295" s="214"/>
      <c r="F295" s="214"/>
      <c r="G295" s="214"/>
      <c r="I295" s="13"/>
      <c r="J295" s="13"/>
    </row>
    <row r="296" spans="2:10" s="3" customFormat="1" x14ac:dyDescent="0.25">
      <c r="B296" s="214"/>
      <c r="C296" s="214"/>
      <c r="D296" s="214"/>
      <c r="E296" s="214"/>
      <c r="F296" s="214"/>
      <c r="G296" s="214"/>
      <c r="I296" s="13"/>
      <c r="J296" s="13"/>
    </row>
    <row r="297" spans="2:10" s="3" customFormat="1" x14ac:dyDescent="0.25">
      <c r="B297" s="214"/>
      <c r="C297" s="214"/>
      <c r="D297" s="214"/>
      <c r="E297" s="214"/>
      <c r="F297" s="214"/>
      <c r="G297" s="214"/>
      <c r="I297" s="13"/>
      <c r="J297" s="13"/>
    </row>
    <row r="298" spans="2:10" s="3" customFormat="1" x14ac:dyDescent="0.25">
      <c r="B298" s="214"/>
      <c r="C298" s="214"/>
      <c r="D298" s="214"/>
      <c r="E298" s="214"/>
      <c r="F298" s="214"/>
      <c r="G298" s="214"/>
      <c r="I298" s="13"/>
      <c r="J298" s="13"/>
    </row>
    <row r="299" spans="2:10" s="3" customFormat="1" x14ac:dyDescent="0.25">
      <c r="B299" s="214"/>
      <c r="C299" s="214"/>
      <c r="D299" s="214"/>
      <c r="E299" s="214"/>
      <c r="F299" s="214"/>
      <c r="G299" s="214"/>
      <c r="I299" s="13"/>
      <c r="J299" s="13"/>
    </row>
    <row r="300" spans="2:10" s="3" customFormat="1" x14ac:dyDescent="0.25">
      <c r="B300" s="214"/>
      <c r="C300" s="214"/>
      <c r="D300" s="214"/>
      <c r="E300" s="214"/>
      <c r="F300" s="214"/>
      <c r="G300" s="214"/>
      <c r="I300" s="13"/>
      <c r="J300" s="13"/>
    </row>
    <row r="301" spans="2:10" s="3" customFormat="1" x14ac:dyDescent="0.25">
      <c r="B301" s="214"/>
      <c r="C301" s="214"/>
      <c r="D301" s="214"/>
      <c r="E301" s="214"/>
      <c r="F301" s="214"/>
      <c r="G301" s="214"/>
      <c r="I301" s="13"/>
      <c r="J301" s="13"/>
    </row>
    <row r="302" spans="2:10" s="3" customFormat="1" x14ac:dyDescent="0.25">
      <c r="B302" s="214"/>
      <c r="C302" s="214"/>
      <c r="D302" s="214"/>
      <c r="E302" s="214"/>
      <c r="F302" s="214"/>
      <c r="G302" s="214"/>
      <c r="I302" s="13"/>
      <c r="J302" s="13"/>
    </row>
    <row r="303" spans="2:10" s="3" customFormat="1" x14ac:dyDescent="0.25">
      <c r="B303" s="214"/>
      <c r="C303" s="214"/>
      <c r="D303" s="214"/>
      <c r="E303" s="214"/>
      <c r="F303" s="214"/>
      <c r="G303" s="214"/>
      <c r="I303" s="13"/>
      <c r="J303" s="13"/>
    </row>
    <row r="304" spans="2:10" s="3" customFormat="1" x14ac:dyDescent="0.25">
      <c r="B304" s="214"/>
      <c r="C304" s="214"/>
      <c r="D304" s="214"/>
      <c r="E304" s="214"/>
      <c r="F304" s="214"/>
      <c r="G304" s="214"/>
      <c r="I304" s="13"/>
      <c r="J304" s="13"/>
    </row>
    <row r="305" spans="2:10" s="3" customFormat="1" x14ac:dyDescent="0.25">
      <c r="B305" s="214"/>
      <c r="C305" s="214"/>
      <c r="D305" s="214"/>
      <c r="E305" s="214"/>
      <c r="F305" s="214"/>
      <c r="G305" s="214"/>
      <c r="I305" s="13"/>
      <c r="J305" s="13"/>
    </row>
    <row r="306" spans="2:10" s="3" customFormat="1" x14ac:dyDescent="0.25">
      <c r="B306" s="214"/>
      <c r="C306" s="214"/>
      <c r="D306" s="214"/>
      <c r="E306" s="214"/>
      <c r="F306" s="214"/>
      <c r="G306" s="214"/>
      <c r="I306" s="13"/>
      <c r="J306" s="13"/>
    </row>
    <row r="307" spans="2:10" s="3" customFormat="1" x14ac:dyDescent="0.25">
      <c r="B307" s="214"/>
      <c r="C307" s="214"/>
      <c r="D307" s="214"/>
      <c r="E307" s="214"/>
      <c r="F307" s="214"/>
      <c r="G307" s="214"/>
      <c r="I307" s="13"/>
      <c r="J307" s="13"/>
    </row>
    <row r="308" spans="2:10" s="3" customFormat="1" x14ac:dyDescent="0.25">
      <c r="B308" s="214"/>
      <c r="C308" s="214"/>
      <c r="D308" s="214"/>
      <c r="E308" s="214"/>
      <c r="F308" s="214"/>
      <c r="G308" s="214"/>
      <c r="I308" s="13"/>
      <c r="J308" s="13"/>
    </row>
    <row r="309" spans="2:10" s="3" customFormat="1" x14ac:dyDescent="0.25">
      <c r="B309" s="214"/>
      <c r="C309" s="214"/>
      <c r="D309" s="214"/>
      <c r="E309" s="214"/>
      <c r="F309" s="214"/>
      <c r="G309" s="214"/>
      <c r="I309" s="13"/>
      <c r="J309" s="13"/>
    </row>
    <row r="310" spans="2:10" s="3" customFormat="1" x14ac:dyDescent="0.25">
      <c r="I310" s="13"/>
      <c r="J310" s="13"/>
    </row>
    <row r="311" spans="2:10" s="3" customFormat="1" x14ac:dyDescent="0.25">
      <c r="I311" s="13"/>
      <c r="J311" s="13"/>
    </row>
    <row r="312" spans="2:10" s="3" customFormat="1" x14ac:dyDescent="0.25">
      <c r="I312" s="13"/>
      <c r="J312" s="13"/>
    </row>
    <row r="313" spans="2:10" s="3" customFormat="1" x14ac:dyDescent="0.25">
      <c r="I313" s="13"/>
      <c r="J313" s="13"/>
    </row>
    <row r="314" spans="2:10" s="3" customFormat="1" x14ac:dyDescent="0.25">
      <c r="I314" s="13"/>
      <c r="J314" s="13"/>
    </row>
    <row r="315" spans="2:10" s="3" customFormat="1" x14ac:dyDescent="0.25">
      <c r="I315" s="13"/>
      <c r="J315" s="13"/>
    </row>
    <row r="316" spans="2:10" s="3" customFormat="1" x14ac:dyDescent="0.25">
      <c r="I316" s="13"/>
      <c r="J316" s="13"/>
    </row>
    <row r="317" spans="2:10" s="3" customFormat="1" x14ac:dyDescent="0.25">
      <c r="I317" s="13"/>
      <c r="J317" s="13"/>
    </row>
    <row r="318" spans="2:10" s="3" customFormat="1" x14ac:dyDescent="0.25">
      <c r="I318" s="13"/>
      <c r="J318" s="13"/>
    </row>
    <row r="319" spans="2:10" s="3" customFormat="1" x14ac:dyDescent="0.25">
      <c r="I319" s="13"/>
      <c r="J319" s="13"/>
    </row>
    <row r="320" spans="2:10" s="3" customFormat="1" x14ac:dyDescent="0.25">
      <c r="I320" s="13"/>
      <c r="J320" s="13"/>
    </row>
    <row r="321" spans="9:10" s="3" customFormat="1" x14ac:dyDescent="0.25">
      <c r="I321" s="13"/>
      <c r="J321" s="13"/>
    </row>
    <row r="322" spans="9:10" s="3" customFormat="1" x14ac:dyDescent="0.25">
      <c r="I322" s="13"/>
      <c r="J322" s="13"/>
    </row>
    <row r="323" spans="9:10" s="3" customFormat="1" x14ac:dyDescent="0.25">
      <c r="I323" s="13"/>
      <c r="J323" s="13"/>
    </row>
    <row r="324" spans="9:10" s="3" customFormat="1" x14ac:dyDescent="0.25">
      <c r="I324" s="13"/>
      <c r="J324" s="13"/>
    </row>
    <row r="325" spans="9:10" s="3" customFormat="1" x14ac:dyDescent="0.25">
      <c r="I325" s="13"/>
      <c r="J325" s="13"/>
    </row>
    <row r="326" spans="9:10" s="3" customFormat="1" x14ac:dyDescent="0.25">
      <c r="I326" s="13"/>
      <c r="J326" s="13"/>
    </row>
    <row r="327" spans="9:10" s="3" customFormat="1" x14ac:dyDescent="0.25">
      <c r="I327" s="13"/>
      <c r="J327" s="13"/>
    </row>
    <row r="328" spans="9:10" s="3" customFormat="1" x14ac:dyDescent="0.25">
      <c r="I328" s="13"/>
      <c r="J328" s="13"/>
    </row>
    <row r="329" spans="9:10" s="3" customFormat="1" x14ac:dyDescent="0.25">
      <c r="I329" s="13"/>
      <c r="J329" s="13"/>
    </row>
    <row r="330" spans="9:10" s="3" customFormat="1" x14ac:dyDescent="0.25">
      <c r="I330" s="13"/>
      <c r="J330" s="13"/>
    </row>
    <row r="331" spans="9:10" s="3" customFormat="1" x14ac:dyDescent="0.25">
      <c r="I331" s="13"/>
      <c r="J331" s="13"/>
    </row>
    <row r="332" spans="9:10" s="3" customFormat="1" x14ac:dyDescent="0.25">
      <c r="I332" s="13"/>
      <c r="J332" s="13"/>
    </row>
    <row r="333" spans="9:10" s="3" customFormat="1" x14ac:dyDescent="0.25">
      <c r="I333" s="13"/>
      <c r="J333" s="13"/>
    </row>
    <row r="334" spans="9:10" s="3" customFormat="1" x14ac:dyDescent="0.25">
      <c r="I334" s="13"/>
      <c r="J334" s="13"/>
    </row>
    <row r="335" spans="9:10" s="3" customFormat="1" x14ac:dyDescent="0.25">
      <c r="I335" s="21"/>
      <c r="J335" s="21"/>
    </row>
    <row r="336" spans="9:10" s="3" customFormat="1" x14ac:dyDescent="0.25">
      <c r="I336" s="13"/>
      <c r="J336" s="13"/>
    </row>
    <row r="337" spans="1:10" s="3" customFormat="1" ht="14.45" customHeight="1" x14ac:dyDescent="0.25">
      <c r="D337" s="31"/>
      <c r="E337" s="31"/>
      <c r="F337" s="31"/>
      <c r="G337" s="32"/>
      <c r="H337" s="13"/>
      <c r="I337" s="13"/>
      <c r="J337" s="13"/>
    </row>
    <row r="338" spans="1:10" s="3" customFormat="1" ht="14.45" customHeight="1" x14ac:dyDescent="0.25">
      <c r="A338" s="30"/>
      <c r="D338" s="31"/>
      <c r="E338" s="31"/>
      <c r="F338" s="31"/>
      <c r="G338" s="32"/>
      <c r="H338" s="13"/>
      <c r="I338" s="13"/>
      <c r="J338" s="13"/>
    </row>
    <row r="339" spans="1:10" s="3" customFormat="1" x14ac:dyDescent="0.25">
      <c r="F339" s="33"/>
      <c r="G339" s="32"/>
      <c r="H339" s="13"/>
      <c r="I339" s="13"/>
      <c r="J339" s="13"/>
    </row>
    <row r="340" spans="1:10" s="3" customFormat="1" x14ac:dyDescent="0.25">
      <c r="C340" s="34"/>
      <c r="F340" s="33"/>
      <c r="G340" s="32"/>
      <c r="H340" s="13"/>
      <c r="I340" s="13"/>
      <c r="J340" s="13"/>
    </row>
    <row r="341" spans="1:10" s="3" customFormat="1" x14ac:dyDescent="0.25">
      <c r="F341" s="33"/>
      <c r="G341" s="32"/>
      <c r="H341" s="13"/>
      <c r="I341" s="13"/>
      <c r="J341" s="13"/>
    </row>
    <row r="342" spans="1:10" s="3" customFormat="1" x14ac:dyDescent="0.25">
      <c r="F342" s="33"/>
      <c r="G342" s="32"/>
      <c r="H342" s="13"/>
      <c r="I342" s="13"/>
      <c r="J342" s="13"/>
    </row>
    <row r="343" spans="1:10" s="3" customFormat="1" x14ac:dyDescent="0.25">
      <c r="F343" s="33"/>
    </row>
    <row r="344" spans="1:10" s="3" customFormat="1" x14ac:dyDescent="0.25">
      <c r="F344" s="33"/>
    </row>
    <row r="345" spans="1:10" s="3" customFormat="1" x14ac:dyDescent="0.25">
      <c r="F345" s="33"/>
    </row>
    <row r="346" spans="1:10" s="3" customFormat="1" x14ac:dyDescent="0.25">
      <c r="F346" s="33"/>
    </row>
    <row r="347" spans="1:10" s="3" customFormat="1" x14ac:dyDescent="0.25">
      <c r="F347" s="33"/>
    </row>
    <row r="348" spans="1:10" s="3" customFormat="1" x14ac:dyDescent="0.25">
      <c r="F348" s="33"/>
    </row>
    <row r="349" spans="1:10" s="3" customFormat="1" x14ac:dyDescent="0.25">
      <c r="C349" s="34"/>
      <c r="F349" s="33"/>
    </row>
    <row r="350" spans="1:10" s="3" customFormat="1" x14ac:dyDescent="0.25">
      <c r="A350" s="35"/>
      <c r="F350" s="33"/>
    </row>
    <row r="351" spans="1:10" s="3" customFormat="1" x14ac:dyDescent="0.25">
      <c r="F351" s="33"/>
    </row>
    <row r="352" spans="1:10" s="3" customFormat="1" x14ac:dyDescent="0.25">
      <c r="F352" s="33"/>
    </row>
    <row r="353" spans="3:6" s="3" customFormat="1" x14ac:dyDescent="0.25">
      <c r="F353" s="33"/>
    </row>
    <row r="354" spans="3:6" s="3" customFormat="1" x14ac:dyDescent="0.25">
      <c r="F354" s="33"/>
    </row>
    <row r="355" spans="3:6" s="3" customFormat="1" x14ac:dyDescent="0.25">
      <c r="F355" s="33"/>
    </row>
    <row r="356" spans="3:6" s="3" customFormat="1" x14ac:dyDescent="0.25">
      <c r="C356" s="34"/>
      <c r="F356" s="33"/>
    </row>
    <row r="357" spans="3:6" s="3" customFormat="1" x14ac:dyDescent="0.25">
      <c r="F357" s="33"/>
    </row>
    <row r="358" spans="3:6" s="3" customFormat="1" x14ac:dyDescent="0.25">
      <c r="F358" s="33"/>
    </row>
    <row r="359" spans="3:6" s="3" customFormat="1" x14ac:dyDescent="0.25">
      <c r="F359" s="33"/>
    </row>
    <row r="360" spans="3:6" s="3" customFormat="1" x14ac:dyDescent="0.25">
      <c r="F360" s="33"/>
    </row>
    <row r="361" spans="3:6" s="3" customFormat="1" x14ac:dyDescent="0.25">
      <c r="F361" s="33"/>
    </row>
    <row r="362" spans="3:6" s="3" customFormat="1" x14ac:dyDescent="0.25">
      <c r="C362" s="34"/>
      <c r="F362" s="33"/>
    </row>
    <row r="363" spans="3:6" s="3" customFormat="1" x14ac:dyDescent="0.25">
      <c r="F363" s="33"/>
    </row>
    <row r="364" spans="3:6" s="3" customFormat="1" x14ac:dyDescent="0.25">
      <c r="F364" s="33"/>
    </row>
    <row r="365" spans="3:6" s="3" customFormat="1" x14ac:dyDescent="0.25">
      <c r="F365" s="33"/>
    </row>
    <row r="366" spans="3:6" s="3" customFormat="1" x14ac:dyDescent="0.25">
      <c r="F366" s="33"/>
    </row>
    <row r="367" spans="3:6" s="3" customFormat="1" x14ac:dyDescent="0.25">
      <c r="F367" s="33"/>
    </row>
    <row r="368" spans="3:6" s="3" customFormat="1" x14ac:dyDescent="0.25">
      <c r="F368" s="33"/>
    </row>
    <row r="369" spans="6:6" s="3" customFormat="1" x14ac:dyDescent="0.25">
      <c r="F369" s="33"/>
    </row>
    <row r="370" spans="6:6" s="3" customFormat="1" x14ac:dyDescent="0.25">
      <c r="F370" s="33"/>
    </row>
    <row r="371" spans="6:6" s="3" customFormat="1" x14ac:dyDescent="0.25">
      <c r="F371" s="33"/>
    </row>
    <row r="372" spans="6:6" s="3" customFormat="1" x14ac:dyDescent="0.25">
      <c r="F372" s="33"/>
    </row>
    <row r="373" spans="6:6" s="3" customFormat="1" x14ac:dyDescent="0.25">
      <c r="F373" s="33"/>
    </row>
    <row r="374" spans="6:6" s="3" customFormat="1" x14ac:dyDescent="0.25">
      <c r="F374" s="33"/>
    </row>
    <row r="375" spans="6:6" s="3" customFormat="1" x14ac:dyDescent="0.25">
      <c r="F375" s="33"/>
    </row>
    <row r="376" spans="6:6" s="3" customFormat="1" x14ac:dyDescent="0.25">
      <c r="F376" s="33"/>
    </row>
    <row r="377" spans="6:6" s="3" customFormat="1" x14ac:dyDescent="0.25">
      <c r="F377" s="33"/>
    </row>
    <row r="378" spans="6:6" s="3" customFormat="1" x14ac:dyDescent="0.25">
      <c r="F378" s="33"/>
    </row>
    <row r="379" spans="6:6" s="3" customFormat="1" x14ac:dyDescent="0.25">
      <c r="F379" s="33"/>
    </row>
    <row r="380" spans="6:6" s="3" customFormat="1" x14ac:dyDescent="0.25">
      <c r="F380" s="33"/>
    </row>
    <row r="381" spans="6:6" s="3" customFormat="1" x14ac:dyDescent="0.25">
      <c r="F381" s="33"/>
    </row>
    <row r="382" spans="6:6" s="3" customFormat="1" x14ac:dyDescent="0.25">
      <c r="F382" s="33"/>
    </row>
    <row r="383" spans="6:6" s="3" customFormat="1" x14ac:dyDescent="0.25">
      <c r="F383" s="33"/>
    </row>
    <row r="384" spans="6:6" s="3" customFormat="1" x14ac:dyDescent="0.25">
      <c r="F384" s="33"/>
    </row>
    <row r="385" spans="1:6" s="3" customFormat="1" x14ac:dyDescent="0.25">
      <c r="F385" s="33"/>
    </row>
    <row r="386" spans="1:6" x14ac:dyDescent="0.25">
      <c r="A386" s="216"/>
      <c r="B386" s="216"/>
      <c r="C386" s="216"/>
      <c r="D386" s="216"/>
      <c r="E386" s="216"/>
      <c r="F386" s="216"/>
    </row>
    <row r="387" spans="1:6" x14ac:dyDescent="0.25">
      <c r="A387" s="216"/>
      <c r="B387" s="216"/>
      <c r="C387" s="216"/>
      <c r="D387" s="216"/>
      <c r="E387" s="216"/>
      <c r="F387" s="216"/>
    </row>
    <row r="388" spans="1:6" x14ac:dyDescent="0.25">
      <c r="A388" s="216"/>
      <c r="B388" s="216"/>
      <c r="C388" s="216"/>
      <c r="D388" s="216"/>
      <c r="E388" s="216"/>
      <c r="F388" s="216"/>
    </row>
    <row r="389" spans="1:6" x14ac:dyDescent="0.25">
      <c r="A389" s="216"/>
      <c r="B389" s="216"/>
      <c r="C389" s="216"/>
      <c r="D389" s="216"/>
      <c r="E389" s="216"/>
      <c r="F389" s="216"/>
    </row>
    <row r="390" spans="1:6" x14ac:dyDescent="0.25">
      <c r="A390" s="217"/>
      <c r="B390" s="217"/>
      <c r="C390" s="217"/>
      <c r="D390" s="217"/>
      <c r="E390" s="217"/>
      <c r="F390" s="217"/>
    </row>
    <row r="391" spans="1:6" x14ac:dyDescent="0.25">
      <c r="A391" s="217"/>
      <c r="B391" s="217"/>
      <c r="C391" s="217"/>
      <c r="D391" s="217"/>
      <c r="E391" s="217"/>
      <c r="F391" s="217"/>
    </row>
    <row r="392" spans="1:6" s="3" customFormat="1" x14ac:dyDescent="0.25">
      <c r="F392" s="33"/>
    </row>
  </sheetData>
  <sheetProtection password="E36D" sheet="1" objects="1" scenarios="1"/>
  <mergeCells count="69">
    <mergeCell ref="B85:G85"/>
    <mergeCell ref="B86:G86"/>
    <mergeCell ref="B87:G87"/>
    <mergeCell ref="B88:G88"/>
    <mergeCell ref="B83:G83"/>
    <mergeCell ref="B82:G82"/>
    <mergeCell ref="B81:G81"/>
    <mergeCell ref="B79:G79"/>
    <mergeCell ref="B78:G78"/>
    <mergeCell ref="C63:D63"/>
    <mergeCell ref="B77:G77"/>
    <mergeCell ref="B75:G75"/>
    <mergeCell ref="B73:G73"/>
    <mergeCell ref="B72:G72"/>
    <mergeCell ref="B70:G70"/>
    <mergeCell ref="B69:G69"/>
    <mergeCell ref="B67:G67"/>
    <mergeCell ref="B66:G66"/>
    <mergeCell ref="B65:G65"/>
    <mergeCell ref="A388:F388"/>
    <mergeCell ref="A389:F389"/>
    <mergeCell ref="A390:F390"/>
    <mergeCell ref="A391:F391"/>
    <mergeCell ref="B307:G307"/>
    <mergeCell ref="B308:G308"/>
    <mergeCell ref="B309:G309"/>
    <mergeCell ref="A386:F386"/>
    <mergeCell ref="A387:F387"/>
    <mergeCell ref="B302:G302"/>
    <mergeCell ref="B303:G303"/>
    <mergeCell ref="B304:G304"/>
    <mergeCell ref="B305:G305"/>
    <mergeCell ref="B306:G306"/>
    <mergeCell ref="B297:G297"/>
    <mergeCell ref="B298:G298"/>
    <mergeCell ref="B299:G299"/>
    <mergeCell ref="B300:G300"/>
    <mergeCell ref="B301:G301"/>
    <mergeCell ref="B292:G292"/>
    <mergeCell ref="B293:G293"/>
    <mergeCell ref="B294:G294"/>
    <mergeCell ref="B295:G295"/>
    <mergeCell ref="B296:G296"/>
    <mergeCell ref="B287:G287"/>
    <mergeCell ref="B288:G288"/>
    <mergeCell ref="B289:G289"/>
    <mergeCell ref="B290:G290"/>
    <mergeCell ref="B291:G291"/>
    <mergeCell ref="B229:G229"/>
    <mergeCell ref="B233:C233"/>
    <mergeCell ref="C260:E260"/>
    <mergeCell ref="B285:G285"/>
    <mergeCell ref="B286:G286"/>
    <mergeCell ref="B172:G172"/>
    <mergeCell ref="B173:G173"/>
    <mergeCell ref="B177:C177"/>
    <mergeCell ref="B227:G227"/>
    <mergeCell ref="B228:G228"/>
    <mergeCell ref="B171:G171"/>
    <mergeCell ref="B94:G94"/>
    <mergeCell ref="B90:H90"/>
    <mergeCell ref="B91:G91"/>
    <mergeCell ref="B92:H92"/>
    <mergeCell ref="B95:C95"/>
    <mergeCell ref="B96:C96"/>
    <mergeCell ref="B97:C97"/>
    <mergeCell ref="D95:G95"/>
    <mergeCell ref="D96:G96"/>
    <mergeCell ref="D97:G97"/>
  </mergeCells>
  <pageMargins left="0" right="0" top="0" bottom="0" header="0.51180555555555496" footer="0.51180555555555496"/>
  <pageSetup paperSize="9" firstPageNumber="0" orientation="portrait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C000"/>
  </sheetPr>
  <dimension ref="A1:AMJ32"/>
  <sheetViews>
    <sheetView zoomScaleNormal="100" workbookViewId="0">
      <selection activeCell="J34" sqref="J34"/>
    </sheetView>
  </sheetViews>
  <sheetFormatPr baseColWidth="10" defaultColWidth="11" defaultRowHeight="15" x14ac:dyDescent="0.25"/>
  <cols>
    <col min="1" max="1" width="20.5703125" style="3" customWidth="1"/>
    <col min="2" max="2" width="11.5703125" style="3" customWidth="1"/>
    <col min="3" max="3" width="11.85546875" style="3" customWidth="1"/>
    <col min="4" max="4" width="9.7109375" style="3" customWidth="1"/>
    <col min="5" max="5" width="8.5703125" style="3" customWidth="1"/>
    <col min="6" max="10" width="11" style="3"/>
    <col min="11" max="11" width="20.5703125" style="3" customWidth="1"/>
    <col min="12" max="13" width="11" style="3"/>
    <col min="14" max="14" width="12.85546875" style="3" customWidth="1"/>
    <col min="15" max="1024" width="11" style="3"/>
  </cols>
  <sheetData>
    <row r="1" spans="1:17" ht="15" customHeight="1" x14ac:dyDescent="0.25">
      <c r="A1" s="220" t="s">
        <v>93</v>
      </c>
      <c r="B1" s="220" t="str">
        <f>IF(L1="","",L1)</f>
        <v>Furtwangen</v>
      </c>
      <c r="C1" s="220"/>
      <c r="D1" s="245" t="str">
        <f>IF(N1="","",N1)</f>
        <v>Anlage A 8</v>
      </c>
      <c r="E1" s="245"/>
      <c r="F1"/>
      <c r="G1"/>
      <c r="H1"/>
      <c r="I1"/>
      <c r="J1"/>
      <c r="K1" s="220" t="s">
        <v>93</v>
      </c>
      <c r="L1" s="220" t="s">
        <v>23</v>
      </c>
      <c r="M1" s="220"/>
      <c r="N1" s="245" t="s">
        <v>260</v>
      </c>
      <c r="O1" s="245"/>
      <c r="P1"/>
      <c r="Q1"/>
    </row>
    <row r="2" spans="1:17" ht="15" customHeight="1" x14ac:dyDescent="0.25">
      <c r="A2" s="220"/>
      <c r="B2" s="220"/>
      <c r="C2" s="220"/>
      <c r="D2" s="245"/>
      <c r="E2" s="245"/>
      <c r="F2"/>
      <c r="G2"/>
      <c r="H2"/>
      <c r="I2"/>
      <c r="J2"/>
      <c r="K2" s="220"/>
      <c r="L2" s="220"/>
      <c r="M2" s="220"/>
      <c r="N2" s="245"/>
      <c r="O2" s="245"/>
      <c r="P2"/>
      <c r="Q2"/>
    </row>
    <row r="3" spans="1:17" ht="18.75" x14ac:dyDescent="0.25">
      <c r="A3" s="137"/>
      <c r="B3" s="137"/>
      <c r="C3" s="137"/>
      <c r="D3" s="61"/>
      <c r="E3" s="61"/>
      <c r="F3"/>
      <c r="G3"/>
      <c r="H3"/>
      <c r="I3"/>
      <c r="J3"/>
      <c r="K3" s="137"/>
      <c r="L3" s="137"/>
      <c r="M3" s="137"/>
      <c r="N3" s="61"/>
      <c r="O3" s="61"/>
      <c r="P3"/>
      <c r="Q3"/>
    </row>
    <row r="4" spans="1:17" ht="18.75" x14ac:dyDescent="0.25">
      <c r="A4" s="137"/>
      <c r="B4" s="137"/>
      <c r="C4" s="137"/>
      <c r="D4" s="61"/>
      <c r="E4" s="61"/>
      <c r="F4"/>
      <c r="G4"/>
      <c r="H4"/>
      <c r="I4"/>
      <c r="J4"/>
      <c r="K4" s="137"/>
      <c r="L4" s="137"/>
      <c r="M4" s="137" t="s">
        <v>261</v>
      </c>
      <c r="N4" s="138"/>
      <c r="O4" s="61"/>
      <c r="P4"/>
      <c r="Q4"/>
    </row>
    <row r="5" spans="1:17" x14ac:dyDescent="0.25">
      <c r="A5" t="str">
        <f t="shared" ref="A5:A30" si="0">IF(K5="","",K5)</f>
        <v>Alte Cafete</v>
      </c>
      <c r="B5" s="40" t="str">
        <f>IF(N5="","",N5)</f>
        <v/>
      </c>
      <c r="C5" s="11">
        <f t="shared" ref="C5:C18" si="1">IF(M5="","",M5)</f>
        <v>8000</v>
      </c>
      <c r="D5" t="str">
        <f>IF(P5="","",P5)</f>
        <v/>
      </c>
      <c r="E5" t="str">
        <f>IF(Q5="","",Q5)</f>
        <v/>
      </c>
      <c r="F5"/>
      <c r="G5"/>
      <c r="H5"/>
      <c r="I5"/>
      <c r="J5"/>
      <c r="K5" s="139" t="s">
        <v>263</v>
      </c>
      <c r="M5" s="200">
        <v>8000</v>
      </c>
      <c r="N5" s="43"/>
      <c r="O5" s="43"/>
    </row>
    <row r="6" spans="1:17" x14ac:dyDescent="0.25">
      <c r="A6" t="str">
        <f t="shared" si="0"/>
        <v/>
      </c>
      <c r="B6" s="40" t="str">
        <f t="shared" ref="B6:B13" si="2">IF(N6="","",N6)</f>
        <v/>
      </c>
      <c r="C6" s="11" t="str">
        <f t="shared" si="1"/>
        <v/>
      </c>
      <c r="D6"/>
      <c r="E6"/>
      <c r="F6"/>
      <c r="G6"/>
      <c r="H6"/>
      <c r="I6"/>
      <c r="J6"/>
      <c r="K6"/>
      <c r="L6"/>
      <c r="M6" s="201"/>
      <c r="N6" s="32"/>
      <c r="O6" s="11"/>
      <c r="P6" s="32"/>
      <c r="Q6" s="32"/>
    </row>
    <row r="7" spans="1:17" x14ac:dyDescent="0.25">
      <c r="A7" t="str">
        <f t="shared" si="0"/>
        <v>AG Server</v>
      </c>
      <c r="B7" s="40" t="str">
        <f t="shared" si="2"/>
        <v/>
      </c>
      <c r="C7" s="11">
        <f t="shared" si="1"/>
        <v>2000</v>
      </c>
      <c r="D7" t="str">
        <f>IF(P7="","",P7)</f>
        <v/>
      </c>
      <c r="E7" t="str">
        <f>IF(Q7="","",Q7)</f>
        <v/>
      </c>
      <c r="F7"/>
      <c r="G7"/>
      <c r="H7"/>
      <c r="I7"/>
      <c r="J7"/>
      <c r="K7" s="139" t="s">
        <v>347</v>
      </c>
      <c r="M7" s="200">
        <v>2000</v>
      </c>
      <c r="N7" s="43"/>
      <c r="O7" s="43"/>
      <c r="P7" s="32"/>
      <c r="Q7" s="32"/>
    </row>
    <row r="8" spans="1:17" x14ac:dyDescent="0.25">
      <c r="A8" t="str">
        <f t="shared" si="0"/>
        <v/>
      </c>
      <c r="B8" s="40" t="str">
        <f t="shared" si="2"/>
        <v/>
      </c>
      <c r="C8" s="11" t="str">
        <f t="shared" si="1"/>
        <v/>
      </c>
      <c r="D8"/>
      <c r="E8"/>
      <c r="F8"/>
      <c r="G8"/>
      <c r="H8"/>
      <c r="I8"/>
      <c r="J8"/>
      <c r="K8"/>
      <c r="L8"/>
      <c r="M8" s="201"/>
      <c r="N8" s="32"/>
      <c r="O8" s="11"/>
      <c r="P8" s="32"/>
      <c r="Q8" s="32"/>
    </row>
    <row r="9" spans="1:17" x14ac:dyDescent="0.25">
      <c r="A9" t="str">
        <f t="shared" si="0"/>
        <v>Docking Station AStA Büro Fu</v>
      </c>
      <c r="B9" s="40" t="str">
        <f t="shared" si="2"/>
        <v/>
      </c>
      <c r="C9" s="11">
        <f t="shared" si="1"/>
        <v>1000</v>
      </c>
      <c r="D9" t="str">
        <f>IF(P9="","",P9)</f>
        <v/>
      </c>
      <c r="E9" t="str">
        <f>IF(Q9="","",Q9)</f>
        <v/>
      </c>
      <c r="F9"/>
      <c r="G9"/>
      <c r="H9"/>
      <c r="I9"/>
      <c r="J9"/>
      <c r="K9" s="139" t="s">
        <v>348</v>
      </c>
      <c r="M9" s="200">
        <v>1000</v>
      </c>
      <c r="N9" s="43"/>
      <c r="O9" s="43"/>
      <c r="P9" s="32"/>
      <c r="Q9" s="32"/>
    </row>
    <row r="10" spans="1:17" x14ac:dyDescent="0.25">
      <c r="A10" t="str">
        <f t="shared" si="0"/>
        <v/>
      </c>
      <c r="B10" s="40" t="str">
        <f t="shared" si="2"/>
        <v/>
      </c>
      <c r="C10" s="11" t="str">
        <f t="shared" si="1"/>
        <v/>
      </c>
      <c r="D10"/>
      <c r="E10"/>
      <c r="F10"/>
      <c r="G10"/>
      <c r="H10"/>
      <c r="I10"/>
      <c r="J10"/>
      <c r="K10"/>
      <c r="L10"/>
      <c r="M10" s="201"/>
      <c r="N10" s="32"/>
      <c r="O10"/>
      <c r="P10" s="32"/>
      <c r="Q10" s="32"/>
    </row>
    <row r="11" spans="1:17" x14ac:dyDescent="0.25">
      <c r="A11" t="str">
        <f t="shared" si="0"/>
        <v>Aula-Projekt</v>
      </c>
      <c r="B11" s="40" t="str">
        <f t="shared" si="2"/>
        <v/>
      </c>
      <c r="C11" s="11">
        <f t="shared" si="1"/>
        <v>2000</v>
      </c>
      <c r="D11" t="str">
        <f>IF(P11="","",P11)</f>
        <v/>
      </c>
      <c r="E11" t="str">
        <f>IF(Q11="","",Q11)</f>
        <v/>
      </c>
      <c r="F11"/>
      <c r="G11"/>
      <c r="H11"/>
      <c r="I11"/>
      <c r="J11"/>
      <c r="K11" s="139" t="s">
        <v>265</v>
      </c>
      <c r="M11" s="200">
        <v>2000</v>
      </c>
      <c r="N11" s="43"/>
      <c r="O11" s="43"/>
      <c r="P11" s="32"/>
      <c r="Q11" s="32"/>
    </row>
    <row r="12" spans="1:17" x14ac:dyDescent="0.25">
      <c r="A12" t="str">
        <f t="shared" si="0"/>
        <v/>
      </c>
      <c r="B12" s="40" t="str">
        <f t="shared" si="2"/>
        <v/>
      </c>
      <c r="C12" s="11" t="str">
        <f t="shared" si="1"/>
        <v/>
      </c>
      <c r="D12"/>
      <c r="E12"/>
      <c r="F12"/>
      <c r="G12"/>
      <c r="H12"/>
      <c r="I12"/>
      <c r="J12"/>
      <c r="K12"/>
      <c r="L12"/>
      <c r="M12" s="201"/>
      <c r="N12" s="11"/>
      <c r="O12" s="11"/>
      <c r="P12" s="32"/>
      <c r="Q12" s="32"/>
    </row>
    <row r="13" spans="1:17" x14ac:dyDescent="0.25">
      <c r="A13" t="str">
        <f t="shared" si="0"/>
        <v>Technik</v>
      </c>
      <c r="B13" s="40" t="str">
        <f t="shared" si="2"/>
        <v/>
      </c>
      <c r="C13" s="11">
        <f t="shared" si="1"/>
        <v>8000</v>
      </c>
      <c r="D13" t="str">
        <f>IF(P13="","",P13)</f>
        <v/>
      </c>
      <c r="E13" t="str">
        <f>IF(Q13="","",Q13)</f>
        <v/>
      </c>
      <c r="F13"/>
      <c r="G13"/>
      <c r="H13"/>
      <c r="I13"/>
      <c r="J13"/>
      <c r="K13" s="139" t="s">
        <v>266</v>
      </c>
      <c r="M13" s="200">
        <v>8000</v>
      </c>
      <c r="N13" s="43"/>
      <c r="O13" s="43"/>
      <c r="P13" s="32"/>
      <c r="Q13" s="32"/>
    </row>
    <row r="14" spans="1:17" x14ac:dyDescent="0.25">
      <c r="A14" t="str">
        <f t="shared" si="0"/>
        <v/>
      </c>
      <c r="B14" s="40"/>
      <c r="C14" s="11" t="str">
        <f t="shared" si="1"/>
        <v/>
      </c>
      <c r="D14"/>
      <c r="E14"/>
      <c r="F14"/>
      <c r="G14"/>
      <c r="H14"/>
      <c r="I14"/>
      <c r="J14"/>
      <c r="K14"/>
      <c r="L14"/>
      <c r="M14" s="201"/>
      <c r="N14" s="11"/>
      <c r="O14" s="11"/>
      <c r="P14" s="32"/>
      <c r="Q14" s="32"/>
    </row>
    <row r="15" spans="1:17" x14ac:dyDescent="0.25">
      <c r="A15" t="str">
        <f t="shared" si="0"/>
        <v>Funkgeräte AStA Fu</v>
      </c>
      <c r="B15" s="40" t="str">
        <f>IF(N15="","",N15)</f>
        <v/>
      </c>
      <c r="C15" s="11">
        <f t="shared" si="1"/>
        <v>2500</v>
      </c>
      <c r="D15" t="str">
        <f>IF(P15="","",P15)</f>
        <v/>
      </c>
      <c r="E15" t="str">
        <f>IF(Q15="","",Q15)</f>
        <v/>
      </c>
      <c r="F15"/>
      <c r="G15"/>
      <c r="H15"/>
      <c r="I15"/>
      <c r="J15"/>
      <c r="K15" s="139" t="s">
        <v>349</v>
      </c>
      <c r="M15" s="200">
        <v>2500</v>
      </c>
      <c r="N15" s="43"/>
      <c r="O15" s="43"/>
      <c r="P15" s="32"/>
      <c r="Q15" s="32"/>
    </row>
    <row r="16" spans="1:17" x14ac:dyDescent="0.25">
      <c r="A16" t="str">
        <f t="shared" si="0"/>
        <v/>
      </c>
      <c r="B16" s="40"/>
      <c r="C16" s="11" t="str">
        <f t="shared" si="1"/>
        <v/>
      </c>
      <c r="D16"/>
      <c r="E16"/>
      <c r="F16"/>
      <c r="G16"/>
      <c r="H16"/>
      <c r="I16"/>
      <c r="J16"/>
      <c r="K16"/>
      <c r="L16"/>
      <c r="M16" s="201"/>
      <c r="N16" s="11"/>
      <c r="O16" s="11"/>
      <c r="P16" s="32"/>
      <c r="Q16" s="32"/>
    </row>
    <row r="17" spans="1:17" x14ac:dyDescent="0.25">
      <c r="A17" t="str">
        <f t="shared" si="0"/>
        <v/>
      </c>
      <c r="B17" s="40" t="str">
        <f>IF(N17="","",N17)</f>
        <v/>
      </c>
      <c r="C17" s="11" t="str">
        <f t="shared" si="1"/>
        <v/>
      </c>
      <c r="D17" t="str">
        <f>IF(P17="","",P17)</f>
        <v/>
      </c>
      <c r="E17" t="str">
        <f>IF(Q17="","",Q17)</f>
        <v/>
      </c>
      <c r="F17"/>
      <c r="G17"/>
      <c r="H17"/>
      <c r="I17"/>
      <c r="J17"/>
      <c r="K17" s="139"/>
      <c r="M17" s="200"/>
      <c r="N17" s="43"/>
      <c r="O17" s="43"/>
      <c r="P17" s="32"/>
      <c r="Q17" s="32"/>
    </row>
    <row r="18" spans="1:17" x14ac:dyDescent="0.25">
      <c r="A18" t="str">
        <f t="shared" si="0"/>
        <v/>
      </c>
      <c r="B18" s="40"/>
      <c r="C18" s="11" t="str">
        <f t="shared" si="1"/>
        <v/>
      </c>
      <c r="D18"/>
      <c r="E18"/>
      <c r="F18"/>
      <c r="G18"/>
      <c r="H18"/>
      <c r="I18"/>
      <c r="J18"/>
      <c r="K18"/>
      <c r="L18"/>
      <c r="M18" s="201"/>
      <c r="N18" s="11"/>
      <c r="O18" s="11"/>
      <c r="P18" s="32"/>
      <c r="Q18" s="32"/>
    </row>
    <row r="19" spans="1:17" x14ac:dyDescent="0.25">
      <c r="A19" t="str">
        <f t="shared" si="0"/>
        <v/>
      </c>
      <c r="B19" s="40" t="str">
        <f>IF(N19="","",N19)</f>
        <v/>
      </c>
      <c r="C19" s="11" t="str">
        <f>IF(M19="","",M19)</f>
        <v/>
      </c>
      <c r="D19" t="str">
        <f>IF(P19="","",P19)</f>
        <v/>
      </c>
      <c r="E19" t="str">
        <f>IF(Q19="","",Q19)</f>
        <v/>
      </c>
      <c r="F19"/>
      <c r="G19"/>
      <c r="H19"/>
      <c r="I19"/>
      <c r="J19"/>
      <c r="K19" s="139"/>
      <c r="M19" s="200"/>
      <c r="N19" s="43"/>
      <c r="O19" s="43"/>
      <c r="P19" s="32"/>
      <c r="Q19" s="32"/>
    </row>
    <row r="20" spans="1:17" x14ac:dyDescent="0.25">
      <c r="A20" t="str">
        <f t="shared" si="0"/>
        <v/>
      </c>
      <c r="B20" s="40"/>
      <c r="C20" s="11"/>
      <c r="D20"/>
      <c r="E20"/>
      <c r="F20"/>
      <c r="G20"/>
      <c r="H20"/>
      <c r="I20"/>
      <c r="J20"/>
      <c r="K20"/>
      <c r="L20"/>
      <c r="M20" s="201"/>
      <c r="N20" s="11"/>
      <c r="O20"/>
      <c r="P20" s="32"/>
      <c r="Q20" s="32"/>
    </row>
    <row r="21" spans="1:17" x14ac:dyDescent="0.25">
      <c r="A21" t="str">
        <f t="shared" si="0"/>
        <v/>
      </c>
      <c r="B21" s="40" t="str">
        <f>IF(N21="","",N21)</f>
        <v/>
      </c>
      <c r="C21" s="11" t="str">
        <f>IF(O21="","",O21)</f>
        <v/>
      </c>
      <c r="D21" t="str">
        <f>IF(P21="","",P21)</f>
        <v/>
      </c>
      <c r="E21" t="str">
        <f>IF(Q21="","",Q21)</f>
        <v/>
      </c>
      <c r="F21"/>
      <c r="G21"/>
      <c r="H21"/>
      <c r="I21"/>
      <c r="J21"/>
      <c r="K21" s="139"/>
      <c r="M21" s="200"/>
      <c r="N21" s="43"/>
      <c r="O21" s="43"/>
      <c r="P21" s="32"/>
      <c r="Q21" s="32"/>
    </row>
    <row r="22" spans="1:17" x14ac:dyDescent="0.25">
      <c r="A22" t="str">
        <f t="shared" si="0"/>
        <v/>
      </c>
      <c r="B22" s="40"/>
      <c r="C22" s="11"/>
      <c r="D22"/>
      <c r="E22"/>
      <c r="F22"/>
      <c r="G22"/>
      <c r="H22"/>
      <c r="I22"/>
      <c r="J22"/>
      <c r="K22"/>
      <c r="L22"/>
      <c r="M22" s="201"/>
      <c r="N22" s="11"/>
      <c r="O22" s="11"/>
      <c r="P22" s="32"/>
      <c r="Q22" s="32"/>
    </row>
    <row r="23" spans="1:17" x14ac:dyDescent="0.25">
      <c r="A23" t="str">
        <f t="shared" si="0"/>
        <v/>
      </c>
      <c r="B23" s="40" t="str">
        <f>IF(N23="","",N23)</f>
        <v/>
      </c>
      <c r="C23" s="11" t="str">
        <f>IF(O23="","",O23)</f>
        <v/>
      </c>
      <c r="D23" t="str">
        <f>IF(P23="","",P23)</f>
        <v/>
      </c>
      <c r="E23" t="str">
        <f>IF(Q23="","",Q23)</f>
        <v/>
      </c>
      <c r="F23"/>
      <c r="G23"/>
      <c r="H23"/>
      <c r="I23"/>
      <c r="J23"/>
      <c r="K23" s="139" t="str">
        <f>IF(S23="","",S23)</f>
        <v/>
      </c>
      <c r="M23" s="200"/>
      <c r="N23" s="43"/>
      <c r="O23" s="43"/>
      <c r="P23" s="32"/>
      <c r="Q23" s="32"/>
    </row>
    <row r="24" spans="1:17" x14ac:dyDescent="0.25">
      <c r="A24" t="str">
        <f t="shared" si="0"/>
        <v/>
      </c>
      <c r="B24" s="40"/>
      <c r="C24" s="11"/>
      <c r="D24"/>
      <c r="E24"/>
      <c r="F24"/>
      <c r="G24"/>
      <c r="H24"/>
      <c r="I24"/>
      <c r="J24"/>
      <c r="K24"/>
      <c r="L24"/>
      <c r="M24" s="201"/>
      <c r="N24" s="11"/>
      <c r="O24" s="11"/>
      <c r="P24" s="32"/>
      <c r="Q24" s="32"/>
    </row>
    <row r="25" spans="1:17" x14ac:dyDescent="0.25">
      <c r="A25" t="str">
        <f t="shared" si="0"/>
        <v/>
      </c>
      <c r="B25" s="40" t="str">
        <f>IF(N25="","",N25)</f>
        <v/>
      </c>
      <c r="C25" s="11" t="str">
        <f>IF(O25="","",O25)</f>
        <v/>
      </c>
      <c r="D25" t="str">
        <f>IF(P25="","",P25)</f>
        <v/>
      </c>
      <c r="E25" t="str">
        <f>IF(Q25="","",Q25)</f>
        <v/>
      </c>
      <c r="F25"/>
      <c r="G25"/>
      <c r="H25"/>
      <c r="I25"/>
      <c r="J25"/>
      <c r="K25" s="139" t="str">
        <f>IF(S25="","",S25)</f>
        <v/>
      </c>
      <c r="M25" s="200"/>
      <c r="N25" s="43"/>
      <c r="O25" s="43"/>
      <c r="P25" s="32"/>
      <c r="Q25" s="32"/>
    </row>
    <row r="26" spans="1:17" x14ac:dyDescent="0.25">
      <c r="A26" t="str">
        <f t="shared" si="0"/>
        <v/>
      </c>
      <c r="B26" s="40"/>
      <c r="C26" s="11"/>
      <c r="D26"/>
      <c r="E26"/>
      <c r="F26"/>
      <c r="G26"/>
      <c r="H26"/>
      <c r="I26"/>
      <c r="J26"/>
      <c r="K26"/>
      <c r="L26"/>
      <c r="M26" s="201"/>
      <c r="N26" s="11"/>
      <c r="O26" s="11"/>
      <c r="P26" s="32"/>
      <c r="Q26" s="32"/>
    </row>
    <row r="27" spans="1:17" x14ac:dyDescent="0.25">
      <c r="A27" t="str">
        <f t="shared" si="0"/>
        <v/>
      </c>
      <c r="B27" s="40"/>
      <c r="C27" s="11"/>
      <c r="D27"/>
      <c r="E27"/>
      <c r="F27"/>
      <c r="G27"/>
      <c r="H27"/>
      <c r="I27"/>
      <c r="J27"/>
      <c r="K27" s="139"/>
      <c r="M27" s="200"/>
      <c r="N27" s="43"/>
      <c r="O27" s="43"/>
      <c r="P27" s="32"/>
      <c r="Q27" s="32"/>
    </row>
    <row r="28" spans="1:17" x14ac:dyDescent="0.25">
      <c r="A28" t="str">
        <f t="shared" si="0"/>
        <v/>
      </c>
      <c r="B28" s="40"/>
      <c r="C28" s="11"/>
      <c r="D28"/>
      <c r="E28"/>
      <c r="F28"/>
      <c r="G28"/>
      <c r="H28"/>
      <c r="I28"/>
      <c r="J28"/>
      <c r="K28"/>
      <c r="L28"/>
      <c r="M28" s="201"/>
      <c r="N28" s="11"/>
      <c r="O28" s="11"/>
      <c r="P28" s="32"/>
      <c r="Q28" s="32"/>
    </row>
    <row r="29" spans="1:17" x14ac:dyDescent="0.25">
      <c r="A29" t="str">
        <f t="shared" si="0"/>
        <v/>
      </c>
      <c r="B29" s="40" t="str">
        <f t="shared" ref="B29:E30" si="3">IF(N29="","",N29)</f>
        <v/>
      </c>
      <c r="C29" s="11" t="str">
        <f t="shared" si="3"/>
        <v/>
      </c>
      <c r="D29" t="str">
        <f t="shared" si="3"/>
        <v/>
      </c>
      <c r="E29" t="str">
        <f t="shared" si="3"/>
        <v/>
      </c>
      <c r="F29"/>
      <c r="G29"/>
      <c r="H29"/>
      <c r="I29"/>
      <c r="J29"/>
      <c r="K29" s="139" t="str">
        <f>IF(S29="","",S29)</f>
        <v/>
      </c>
      <c r="M29" s="200"/>
      <c r="N29" s="43"/>
      <c r="O29" s="43"/>
      <c r="P29" s="32"/>
      <c r="Q29" s="32"/>
    </row>
    <row r="30" spans="1:17" x14ac:dyDescent="0.25">
      <c r="A30" t="str">
        <f t="shared" si="0"/>
        <v/>
      </c>
      <c r="B30" s="40" t="str">
        <f t="shared" si="3"/>
        <v/>
      </c>
      <c r="C30" s="11" t="str">
        <f t="shared" si="3"/>
        <v/>
      </c>
      <c r="D30" t="str">
        <f t="shared" si="3"/>
        <v/>
      </c>
      <c r="E30" t="str">
        <f t="shared" si="3"/>
        <v/>
      </c>
      <c r="F30"/>
      <c r="G30"/>
      <c r="H30"/>
      <c r="I30"/>
      <c r="J30"/>
      <c r="K30" t="str">
        <f>IF(S30="","",S30)</f>
        <v/>
      </c>
      <c r="L30"/>
      <c r="M30"/>
      <c r="N30"/>
      <c r="O30" s="11"/>
      <c r="P30" s="32"/>
      <c r="Q30" s="32"/>
    </row>
    <row r="31" spans="1:17" x14ac:dyDescent="0.25">
      <c r="C31" s="32"/>
      <c r="D31" s="32"/>
      <c r="E31" s="32"/>
      <c r="F31" s="32"/>
      <c r="G31" s="32"/>
      <c r="H31" s="32"/>
      <c r="I31" s="32"/>
      <c r="J31" s="32"/>
      <c r="M31" s="32"/>
      <c r="N31" s="32"/>
      <c r="O31" s="32"/>
    </row>
    <row r="32" spans="1:17" x14ac:dyDescent="0.25">
      <c r="C32" s="13">
        <f>SUM(C5:C31)</f>
        <v>23500</v>
      </c>
      <c r="D32" s="140"/>
      <c r="E32" s="140"/>
      <c r="F32" s="140"/>
      <c r="G32" s="140"/>
      <c r="H32" s="140"/>
      <c r="I32" s="140"/>
      <c r="M32" s="32">
        <f>SUM(M5:M29)</f>
        <v>23500</v>
      </c>
      <c r="N32" s="11">
        <f>SUM(N5:N29)</f>
        <v>0</v>
      </c>
      <c r="O32" s="140"/>
    </row>
  </sheetData>
  <sheetProtection password="E36D" sheet="1" objects="1" scenarios="1"/>
  <mergeCells count="6">
    <mergeCell ref="N1:O2"/>
    <mergeCell ref="A1:A2"/>
    <mergeCell ref="B1:C2"/>
    <mergeCell ref="D1:E2"/>
    <mergeCell ref="K1:K2"/>
    <mergeCell ref="L1:M2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 r:id="rId1"/>
  <ignoredErrors>
    <ignoredError sqref="B5:B20 C5:C31" formula="1"/>
    <ignoredError sqref="M32" unlockedFormula="1"/>
    <ignoredError sqref="C32" formula="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C000"/>
  </sheetPr>
  <dimension ref="A1:AMK32"/>
  <sheetViews>
    <sheetView zoomScaleNormal="100" workbookViewId="0">
      <selection activeCell="Q17" sqref="Q17"/>
    </sheetView>
  </sheetViews>
  <sheetFormatPr baseColWidth="10" defaultColWidth="11" defaultRowHeight="15" x14ac:dyDescent="0.25"/>
  <cols>
    <col min="1" max="2" width="20.5703125" style="3" customWidth="1"/>
    <col min="3" max="3" width="11" style="3"/>
    <col min="4" max="4" width="11" style="140"/>
    <col min="5" max="5" width="6.42578125" style="3" customWidth="1"/>
    <col min="6" max="11" width="11" style="3"/>
    <col min="12" max="12" width="20.5703125" style="3" customWidth="1"/>
    <col min="13" max="14" width="11" style="3"/>
    <col min="15" max="15" width="6.42578125" style="3" customWidth="1"/>
    <col min="16" max="1025" width="11" style="3"/>
  </cols>
  <sheetData>
    <row r="1" spans="1:21" ht="15" customHeight="1" x14ac:dyDescent="0.25">
      <c r="A1" s="220" t="str">
        <f>IF(L1="","",L1)</f>
        <v>Investitionen</v>
      </c>
      <c r="B1" s="206"/>
      <c r="C1" s="220" t="str">
        <f>IF(M1="","",M1)</f>
        <v>Schwenningen</v>
      </c>
      <c r="D1" s="220"/>
      <c r="E1" s="245" t="str">
        <f>IF(O1="","",O1)</f>
        <v>Anlage A 9</v>
      </c>
      <c r="F1" s="245"/>
      <c r="G1"/>
      <c r="H1"/>
      <c r="I1"/>
      <c r="J1"/>
      <c r="K1"/>
      <c r="L1" s="220" t="s">
        <v>93</v>
      </c>
      <c r="M1" s="247" t="s">
        <v>141</v>
      </c>
      <c r="N1" s="247"/>
      <c r="O1" s="246" t="s">
        <v>267</v>
      </c>
      <c r="P1" s="246"/>
    </row>
    <row r="2" spans="1:21" ht="15.75" customHeight="1" x14ac:dyDescent="0.25">
      <c r="A2" s="220"/>
      <c r="B2" s="206"/>
      <c r="C2" s="220"/>
      <c r="D2" s="220"/>
      <c r="E2" s="245"/>
      <c r="F2" s="245"/>
      <c r="G2"/>
      <c r="H2"/>
      <c r="I2"/>
      <c r="J2"/>
      <c r="K2"/>
      <c r="L2" s="220"/>
      <c r="M2" s="247"/>
      <c r="N2" s="247"/>
      <c r="O2" s="246"/>
      <c r="P2" s="246"/>
    </row>
    <row r="3" spans="1:21" ht="18.75" x14ac:dyDescent="0.25">
      <c r="A3" s="137"/>
      <c r="B3" s="208"/>
      <c r="C3" s="137"/>
      <c r="D3" s="141"/>
      <c r="E3" s="61"/>
      <c r="F3" s="61"/>
      <c r="G3"/>
      <c r="H3"/>
      <c r="I3"/>
      <c r="J3"/>
      <c r="K3"/>
      <c r="L3" s="137"/>
      <c r="M3" s="137"/>
      <c r="N3" s="137"/>
      <c r="O3" s="61"/>
      <c r="P3" s="61"/>
    </row>
    <row r="4" spans="1:21" ht="18.75" x14ac:dyDescent="0.25">
      <c r="A4" s="137"/>
      <c r="B4" s="208"/>
      <c r="C4" s="137"/>
      <c r="D4" s="141"/>
      <c r="E4" s="61"/>
      <c r="F4" s="61"/>
      <c r="G4"/>
      <c r="H4"/>
      <c r="I4"/>
      <c r="J4"/>
      <c r="K4"/>
      <c r="L4" s="137" t="s">
        <v>261</v>
      </c>
      <c r="M4" s="138" t="s">
        <v>262</v>
      </c>
      <c r="N4" s="137"/>
      <c r="O4" s="61"/>
      <c r="P4" s="61"/>
    </row>
    <row r="5" spans="1:21" x14ac:dyDescent="0.25">
      <c r="A5" s="3" t="str">
        <f>IF(L5="","",L5)</f>
        <v xml:space="preserve">Neue Sofas </v>
      </c>
      <c r="C5" s="32">
        <f t="shared" ref="C5:G5" si="0">IF(M5="","",M5)</f>
        <v>8000</v>
      </c>
      <c r="D5" s="11" t="str">
        <f t="shared" si="0"/>
        <v/>
      </c>
      <c r="E5" s="3" t="str">
        <f t="shared" si="0"/>
        <v/>
      </c>
      <c r="F5" s="3" t="str">
        <f t="shared" si="0"/>
        <v/>
      </c>
      <c r="G5" t="str">
        <f t="shared" si="0"/>
        <v/>
      </c>
      <c r="H5"/>
      <c r="I5"/>
      <c r="J5" t="str">
        <f>IF(R5="","",R5)</f>
        <v/>
      </c>
      <c r="L5" s="204" t="s">
        <v>384</v>
      </c>
      <c r="M5" s="187">
        <v>8000</v>
      </c>
      <c r="N5" s="205"/>
      <c r="U5" s="32"/>
    </row>
    <row r="6" spans="1:21" x14ac:dyDescent="0.25">
      <c r="C6" s="32"/>
      <c r="D6" s="11"/>
      <c r="G6"/>
      <c r="H6"/>
      <c r="I6"/>
      <c r="J6"/>
      <c r="K6"/>
      <c r="L6"/>
      <c r="M6" s="11"/>
      <c r="N6" s="197"/>
      <c r="O6" s="32"/>
      <c r="P6" s="32"/>
    </row>
    <row r="7" spans="1:21" x14ac:dyDescent="0.25">
      <c r="A7" s="3" t="str">
        <f>IF(L7="","",L7)</f>
        <v>Neue Tische</v>
      </c>
      <c r="C7" s="32">
        <f>IF(M7="","",M7)</f>
        <v>2000</v>
      </c>
      <c r="D7" s="11"/>
      <c r="F7" s="3" t="str">
        <f>IF(P7="","",P7)</f>
        <v/>
      </c>
      <c r="G7" t="str">
        <f>IF(Q7="","",Q7)</f>
        <v/>
      </c>
      <c r="H7"/>
      <c r="I7"/>
      <c r="J7" t="str">
        <f>IF(R7="","",R7)</f>
        <v/>
      </c>
      <c r="L7" s="204" t="s">
        <v>385</v>
      </c>
      <c r="M7" s="187">
        <v>2000</v>
      </c>
      <c r="N7" s="205"/>
      <c r="O7" s="32"/>
      <c r="P7" s="32"/>
    </row>
    <row r="8" spans="1:21" x14ac:dyDescent="0.25">
      <c r="C8" s="32"/>
      <c r="D8" s="11"/>
      <c r="G8"/>
      <c r="H8"/>
      <c r="I8"/>
      <c r="J8"/>
      <c r="K8"/>
      <c r="L8"/>
      <c r="M8" s="11"/>
      <c r="N8" s="197"/>
      <c r="O8" s="32"/>
      <c r="P8" s="32"/>
    </row>
    <row r="9" spans="1:21" x14ac:dyDescent="0.25">
      <c r="C9" s="32" t="str">
        <f t="shared" ref="C9:G9" si="1">IF(M9="","",M9)</f>
        <v/>
      </c>
      <c r="D9" s="11"/>
      <c r="F9" s="3" t="str">
        <f t="shared" si="1"/>
        <v/>
      </c>
      <c r="G9" t="str">
        <f t="shared" si="1"/>
        <v/>
      </c>
      <c r="H9"/>
      <c r="I9"/>
      <c r="J9" t="str">
        <f>IF(R9="","",R9)</f>
        <v/>
      </c>
      <c r="L9" s="204"/>
      <c r="M9" s="187"/>
      <c r="N9" s="205"/>
      <c r="O9" s="32"/>
      <c r="P9" s="32"/>
    </row>
    <row r="10" spans="1:21" x14ac:dyDescent="0.25">
      <c r="C10" s="32"/>
      <c r="D10" s="11"/>
      <c r="G10"/>
      <c r="H10"/>
      <c r="I10"/>
      <c r="J10"/>
      <c r="K10"/>
      <c r="L10"/>
      <c r="M10" s="11"/>
      <c r="N10" s="197"/>
      <c r="O10" s="32"/>
      <c r="P10" s="32"/>
    </row>
    <row r="11" spans="1:21" x14ac:dyDescent="0.25">
      <c r="A11" s="3" t="str">
        <f>IF(L11="","",L11)</f>
        <v/>
      </c>
      <c r="C11" s="32" t="str">
        <f t="shared" ref="C11:G11" si="2">IF(M11="","",M11)</f>
        <v/>
      </c>
      <c r="D11" s="11"/>
      <c r="F11" s="3" t="str">
        <f t="shared" si="2"/>
        <v/>
      </c>
      <c r="G11" t="str">
        <f t="shared" si="2"/>
        <v/>
      </c>
      <c r="H11"/>
      <c r="I11"/>
      <c r="J11" t="str">
        <f>IF(R11="","",R11)</f>
        <v/>
      </c>
      <c r="L11" s="45"/>
      <c r="M11" s="43"/>
      <c r="N11" s="196"/>
      <c r="O11" s="32"/>
      <c r="P11" s="32"/>
    </row>
    <row r="12" spans="1:21" x14ac:dyDescent="0.25">
      <c r="C12" s="32"/>
      <c r="D12" s="11"/>
      <c r="G12"/>
      <c r="H12"/>
      <c r="I12"/>
      <c r="J12"/>
      <c r="K12"/>
      <c r="L12"/>
      <c r="M12" s="11"/>
      <c r="N12" s="197"/>
      <c r="O12" s="32"/>
      <c r="P12" s="32"/>
    </row>
    <row r="13" spans="1:21" x14ac:dyDescent="0.25">
      <c r="A13" s="3" t="str">
        <f>IF(L13="","",L13)</f>
        <v/>
      </c>
      <c r="C13" s="32" t="str">
        <f t="shared" ref="C13:G13" si="3">IF(M13="","",M13)</f>
        <v/>
      </c>
      <c r="D13" s="11"/>
      <c r="F13" s="3" t="str">
        <f t="shared" si="3"/>
        <v/>
      </c>
      <c r="G13" t="str">
        <f t="shared" si="3"/>
        <v/>
      </c>
      <c r="H13"/>
      <c r="I13"/>
      <c r="J13" t="str">
        <f>IF(R13="","",R13)</f>
        <v/>
      </c>
      <c r="L13" s="45"/>
      <c r="M13" s="43"/>
      <c r="N13" s="196"/>
      <c r="O13" s="32"/>
      <c r="P13" s="32"/>
    </row>
    <row r="14" spans="1:21" x14ac:dyDescent="0.25">
      <c r="A14"/>
      <c r="B14"/>
      <c r="C14" s="11"/>
      <c r="D14" s="11"/>
      <c r="E14"/>
      <c r="F14"/>
      <c r="G14"/>
      <c r="H14"/>
      <c r="I14"/>
      <c r="J14"/>
      <c r="K14"/>
      <c r="L14"/>
      <c r="M14" s="11"/>
      <c r="N14" s="197"/>
      <c r="O14" s="32"/>
      <c r="P14" s="32"/>
    </row>
    <row r="15" spans="1:21" x14ac:dyDescent="0.25">
      <c r="A15"/>
      <c r="B15"/>
      <c r="C15" s="11"/>
      <c r="D15" s="11"/>
      <c r="E15"/>
      <c r="F15" t="str">
        <f>IF(P15="","",P15)</f>
        <v/>
      </c>
      <c r="G15" t="str">
        <f>IF(Q15="","",Q15)</f>
        <v/>
      </c>
      <c r="H15"/>
      <c r="I15"/>
      <c r="J15" t="str">
        <f>IF(R15="","",R15)</f>
        <v/>
      </c>
      <c r="L15" s="45"/>
      <c r="M15" s="43"/>
      <c r="N15" s="196"/>
      <c r="O15" s="32"/>
      <c r="P15" s="32"/>
    </row>
    <row r="16" spans="1:21" x14ac:dyDescent="0.25">
      <c r="A16"/>
      <c r="B16"/>
      <c r="C16" s="11"/>
      <c r="D16" s="11"/>
      <c r="E16"/>
      <c r="F16"/>
      <c r="G16"/>
      <c r="H16"/>
      <c r="I16"/>
      <c r="J16"/>
      <c r="K16"/>
      <c r="L16"/>
      <c r="M16" s="11"/>
      <c r="N16" s="197"/>
      <c r="O16" s="32"/>
      <c r="P16" s="32"/>
    </row>
    <row r="17" spans="1:16" x14ac:dyDescent="0.25">
      <c r="A17" t="str">
        <f>IF(L17="","",L17)</f>
        <v/>
      </c>
      <c r="B17"/>
      <c r="C17" s="11" t="str">
        <f t="shared" ref="C17:G17" si="4">IF(M17="","",M17)</f>
        <v/>
      </c>
      <c r="D17" s="11"/>
      <c r="E17"/>
      <c r="F17" t="str">
        <f t="shared" si="4"/>
        <v/>
      </c>
      <c r="G17" t="str">
        <f t="shared" si="4"/>
        <v/>
      </c>
      <c r="H17"/>
      <c r="I17"/>
      <c r="J17" t="str">
        <f>IF(R17="","",R17)</f>
        <v/>
      </c>
      <c r="L17" s="45"/>
      <c r="M17" s="43"/>
      <c r="N17" s="196"/>
      <c r="O17" s="32"/>
      <c r="P17" s="32"/>
    </row>
    <row r="18" spans="1:16" x14ac:dyDescent="0.25">
      <c r="A18"/>
      <c r="B18"/>
      <c r="C18" s="11"/>
      <c r="D18" s="11"/>
      <c r="E18"/>
      <c r="F18"/>
      <c r="G18"/>
      <c r="H18"/>
      <c r="I18"/>
      <c r="J18"/>
      <c r="K18"/>
      <c r="L18"/>
      <c r="M18" s="11"/>
      <c r="N18" s="197"/>
      <c r="O18" s="32"/>
      <c r="P18" s="32"/>
    </row>
    <row r="19" spans="1:16" x14ac:dyDescent="0.25">
      <c r="A19" t="str">
        <f>IF(L19="","",L19)</f>
        <v/>
      </c>
      <c r="B19"/>
      <c r="C19" s="11" t="str">
        <f t="shared" ref="C19:G19" si="5">IF(M19="","",M19)</f>
        <v/>
      </c>
      <c r="D19" s="11"/>
      <c r="E19"/>
      <c r="F19" t="str">
        <f t="shared" si="5"/>
        <v/>
      </c>
      <c r="G19" t="str">
        <f t="shared" si="5"/>
        <v/>
      </c>
      <c r="H19"/>
      <c r="I19"/>
      <c r="J19" t="str">
        <f>IF(R19="","",R19)</f>
        <v/>
      </c>
      <c r="L19" s="45"/>
      <c r="M19" s="43"/>
      <c r="N19" s="196"/>
      <c r="O19" s="32"/>
      <c r="P19" s="32"/>
    </row>
    <row r="20" spans="1:16" x14ac:dyDescent="0.25">
      <c r="A20"/>
      <c r="B20"/>
      <c r="C20" s="11"/>
      <c r="D20" s="11"/>
      <c r="E20"/>
      <c r="F20"/>
      <c r="G20"/>
      <c r="H20"/>
      <c r="I20"/>
      <c r="J20"/>
      <c r="K20"/>
      <c r="L20"/>
      <c r="M20" s="11"/>
      <c r="N20" s="197"/>
      <c r="O20" s="32"/>
      <c r="P20" s="32"/>
    </row>
    <row r="21" spans="1:16" x14ac:dyDescent="0.25">
      <c r="A21" t="str">
        <f>IF(L21="","",L21)</f>
        <v/>
      </c>
      <c r="B21"/>
      <c r="C21" s="11" t="str">
        <f t="shared" ref="C21:G21" si="6">IF(M21="","",M21)</f>
        <v/>
      </c>
      <c r="D21" s="11"/>
      <c r="E21"/>
      <c r="F21" t="str">
        <f t="shared" si="6"/>
        <v/>
      </c>
      <c r="G21" t="str">
        <f t="shared" si="6"/>
        <v/>
      </c>
      <c r="H21"/>
      <c r="I21"/>
      <c r="J21" t="str">
        <f>IF(R21="","",R21)</f>
        <v/>
      </c>
      <c r="L21" s="45"/>
      <c r="M21" s="43"/>
      <c r="N21" s="196"/>
      <c r="O21" s="32"/>
      <c r="P21" s="32"/>
    </row>
    <row r="22" spans="1:16" x14ac:dyDescent="0.25">
      <c r="A22"/>
      <c r="B22"/>
      <c r="C22" s="11"/>
      <c r="D22" s="11"/>
      <c r="E22"/>
      <c r="F22"/>
      <c r="G22"/>
      <c r="H22"/>
      <c r="I22"/>
      <c r="J22"/>
      <c r="K22"/>
      <c r="L22"/>
      <c r="M22" s="11"/>
      <c r="N22" s="197"/>
      <c r="O22" s="32"/>
      <c r="P22" s="32"/>
    </row>
    <row r="23" spans="1:16" x14ac:dyDescent="0.25">
      <c r="A23" t="str">
        <f>IF(L23="","",L23)</f>
        <v/>
      </c>
      <c r="B23"/>
      <c r="C23" s="11" t="str">
        <f t="shared" ref="C23:G23" si="7">IF(M23="","",M23)</f>
        <v/>
      </c>
      <c r="D23" s="11"/>
      <c r="E23"/>
      <c r="F23" t="str">
        <f t="shared" si="7"/>
        <v/>
      </c>
      <c r="G23" t="str">
        <f t="shared" si="7"/>
        <v/>
      </c>
      <c r="H23"/>
      <c r="I23"/>
      <c r="J23" t="str">
        <f>IF(R23="","",R23)</f>
        <v/>
      </c>
      <c r="L23" s="45"/>
      <c r="M23" s="43"/>
      <c r="N23" s="196"/>
      <c r="O23" s="32"/>
      <c r="P23" s="32"/>
    </row>
    <row r="24" spans="1:16" x14ac:dyDescent="0.25">
      <c r="A24"/>
      <c r="B24"/>
      <c r="C24" s="11"/>
      <c r="D24" s="11"/>
      <c r="E24"/>
      <c r="F24"/>
      <c r="G24"/>
      <c r="H24"/>
      <c r="I24"/>
      <c r="J24"/>
      <c r="K24"/>
      <c r="L24"/>
      <c r="M24" s="11"/>
      <c r="N24" s="197"/>
      <c r="O24" s="32"/>
      <c r="P24" s="32"/>
    </row>
    <row r="25" spans="1:16" x14ac:dyDescent="0.25">
      <c r="A25" t="str">
        <f>IF(L25="","",L25)</f>
        <v/>
      </c>
      <c r="B25"/>
      <c r="C25" s="11" t="str">
        <f t="shared" ref="C25:G25" si="8">IF(M25="","",M25)</f>
        <v/>
      </c>
      <c r="D25" s="11"/>
      <c r="E25"/>
      <c r="F25" t="str">
        <f t="shared" si="8"/>
        <v/>
      </c>
      <c r="G25" t="str">
        <f t="shared" si="8"/>
        <v/>
      </c>
      <c r="H25"/>
      <c r="I25"/>
      <c r="J25" t="str">
        <f>IF(R25="","",R25)</f>
        <v/>
      </c>
      <c r="L25" s="45"/>
      <c r="M25" s="43"/>
      <c r="N25" s="196"/>
      <c r="O25" s="32"/>
      <c r="P25" s="32"/>
    </row>
    <row r="26" spans="1:16" x14ac:dyDescent="0.25">
      <c r="A26"/>
      <c r="B26"/>
      <c r="C26" s="11"/>
      <c r="D26" s="11"/>
      <c r="E26"/>
      <c r="F26"/>
      <c r="G26"/>
      <c r="H26"/>
      <c r="I26"/>
      <c r="J26"/>
      <c r="K26"/>
      <c r="L26"/>
      <c r="M26" s="11"/>
      <c r="N26" s="197"/>
      <c r="O26" s="32"/>
      <c r="P26" s="32"/>
    </row>
    <row r="27" spans="1:16" x14ac:dyDescent="0.25">
      <c r="A27"/>
      <c r="B27"/>
      <c r="C27" s="11"/>
      <c r="D27" s="11"/>
      <c r="E27"/>
      <c r="F27"/>
      <c r="G27"/>
      <c r="H27"/>
      <c r="I27"/>
      <c r="J27"/>
      <c r="L27" s="45"/>
      <c r="M27" s="43"/>
      <c r="N27" s="196"/>
      <c r="O27" s="32"/>
      <c r="P27" s="32"/>
    </row>
    <row r="28" spans="1:16" x14ac:dyDescent="0.25">
      <c r="A28"/>
      <c r="B28"/>
      <c r="C28" s="11"/>
      <c r="D28" s="11"/>
      <c r="E28"/>
      <c r="F28"/>
      <c r="G28"/>
      <c r="H28"/>
      <c r="I28"/>
      <c r="J28"/>
      <c r="K28"/>
      <c r="L28"/>
      <c r="M28" s="11"/>
      <c r="N28" s="197"/>
      <c r="O28" s="32"/>
      <c r="P28" s="32"/>
    </row>
    <row r="29" spans="1:16" x14ac:dyDescent="0.25">
      <c r="A29" t="str">
        <f>IF(L29="","",L29)</f>
        <v/>
      </c>
      <c r="B29"/>
      <c r="C29" s="11" t="str">
        <f t="shared" ref="C29:G30" si="9">IF(M29="","",M29)</f>
        <v/>
      </c>
      <c r="D29" s="11"/>
      <c r="E29"/>
      <c r="F29" t="str">
        <f t="shared" si="9"/>
        <v/>
      </c>
      <c r="G29" t="str">
        <f t="shared" si="9"/>
        <v/>
      </c>
      <c r="H29"/>
      <c r="I29"/>
      <c r="J29" t="str">
        <f>IF(R29="","",R29)</f>
        <v/>
      </c>
      <c r="L29" s="45"/>
      <c r="M29" s="43"/>
      <c r="N29" s="196"/>
      <c r="O29" s="32"/>
      <c r="P29" s="32"/>
    </row>
    <row r="30" spans="1:16" x14ac:dyDescent="0.25">
      <c r="A30" t="str">
        <f>IF(L30="","",L30)</f>
        <v/>
      </c>
      <c r="B30"/>
      <c r="C30" s="11" t="str">
        <f t="shared" si="9"/>
        <v/>
      </c>
      <c r="D30" s="11"/>
      <c r="E30"/>
      <c r="F30" t="str">
        <f t="shared" si="9"/>
        <v/>
      </c>
      <c r="G30" t="str">
        <f t="shared" si="9"/>
        <v/>
      </c>
      <c r="H30"/>
      <c r="I30"/>
      <c r="J30" t="str">
        <f>IF(R30="","",R30)</f>
        <v/>
      </c>
      <c r="K30"/>
      <c r="L30"/>
      <c r="M30" s="11"/>
      <c r="N30" s="197"/>
      <c r="O30" s="32"/>
      <c r="P30" s="32"/>
    </row>
    <row r="31" spans="1:16" x14ac:dyDescent="0.25">
      <c r="A31"/>
      <c r="B31"/>
      <c r="C31" s="11"/>
      <c r="D31" s="11"/>
      <c r="E31" s="11"/>
      <c r="F31" s="11"/>
      <c r="G31" s="11"/>
      <c r="H31" s="11"/>
      <c r="I31" s="11"/>
      <c r="J31" s="11"/>
      <c r="M31" s="32"/>
      <c r="N31" s="196"/>
      <c r="O31" s="32"/>
      <c r="P31" s="32"/>
    </row>
    <row r="32" spans="1:16" x14ac:dyDescent="0.25">
      <c r="A32"/>
      <c r="B32"/>
      <c r="C32" s="12">
        <f>SUM(C5:C30)</f>
        <v>10000</v>
      </c>
      <c r="D32" s="12"/>
      <c r="E32" s="142"/>
      <c r="F32" s="142"/>
      <c r="G32" s="142"/>
      <c r="H32" s="142"/>
      <c r="I32" s="142"/>
      <c r="J32" s="142"/>
      <c r="M32" s="32">
        <f>SUM(M5:M29)</f>
        <v>10000</v>
      </c>
      <c r="N32" s="32"/>
      <c r="O32" s="140"/>
      <c r="P32" s="140"/>
    </row>
  </sheetData>
  <sheetProtection password="E36D" sheet="1" objects="1" scenarios="1"/>
  <mergeCells count="6">
    <mergeCell ref="O1:P2"/>
    <mergeCell ref="A1:A2"/>
    <mergeCell ref="C1:D2"/>
    <mergeCell ref="E1:F2"/>
    <mergeCell ref="L1:L2"/>
    <mergeCell ref="M1:N2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/>
  <ignoredErrors>
    <ignoredError sqref="E5:G6 F7:G13 C5:C13 M32 A5:A8 A10:A13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C000"/>
  </sheetPr>
  <dimension ref="A1:AMF48"/>
  <sheetViews>
    <sheetView zoomScaleNormal="100" workbookViewId="0">
      <selection activeCell="C32" sqref="C32"/>
    </sheetView>
  </sheetViews>
  <sheetFormatPr baseColWidth="10" defaultColWidth="11" defaultRowHeight="15" x14ac:dyDescent="0.25"/>
  <cols>
    <col min="1" max="1" width="20.5703125" style="3" customWidth="1"/>
    <col min="2" max="2" width="9.42578125" style="3" customWidth="1"/>
    <col min="3" max="3" width="11" style="3"/>
    <col min="4" max="4" width="11" style="140"/>
    <col min="5" max="5" width="8.5703125" style="3" customWidth="1"/>
    <col min="6" max="8" width="11" style="3"/>
    <col min="9" max="9" width="20.5703125" style="3" customWidth="1"/>
    <col min="10" max="11" width="11" style="3"/>
    <col min="12" max="12" width="14.28515625" style="3" customWidth="1"/>
    <col min="13" max="13" width="49.7109375" style="3" customWidth="1"/>
    <col min="14" max="1020" width="11" style="3"/>
  </cols>
  <sheetData>
    <row r="1" spans="1:13" ht="15" customHeight="1" thickBot="1" x14ac:dyDescent="0.3">
      <c r="A1" s="220" t="str">
        <f>IF(I1="","",I1)</f>
        <v>Investitionen</v>
      </c>
      <c r="B1" s="206"/>
      <c r="C1" s="220" t="str">
        <f>IF(J1="","",J1)</f>
        <v>TUT</v>
      </c>
      <c r="D1" s="220"/>
      <c r="E1" s="245" t="str">
        <f>L1</f>
        <v>Anlage A10</v>
      </c>
      <c r="F1" s="245"/>
      <c r="G1"/>
      <c r="H1"/>
      <c r="I1" s="220" t="s">
        <v>93</v>
      </c>
      <c r="J1" s="220" t="s">
        <v>229</v>
      </c>
      <c r="K1" s="220"/>
      <c r="L1" s="249" t="s">
        <v>380</v>
      </c>
      <c r="M1" s="248"/>
    </row>
    <row r="2" spans="1:13" ht="15.75" customHeight="1" thickBot="1" x14ac:dyDescent="0.3">
      <c r="A2" s="220"/>
      <c r="B2" s="206"/>
      <c r="C2" s="220"/>
      <c r="D2" s="220"/>
      <c r="E2" s="245"/>
      <c r="F2" s="245"/>
      <c r="G2"/>
      <c r="H2"/>
      <c r="I2" s="220"/>
      <c r="J2" s="220"/>
      <c r="K2" s="220"/>
      <c r="L2" s="250"/>
      <c r="M2" s="248"/>
    </row>
    <row r="3" spans="1:13" ht="18.75" x14ac:dyDescent="0.25">
      <c r="A3" s="137"/>
      <c r="B3" s="208"/>
      <c r="C3" s="137"/>
      <c r="D3" s="141"/>
      <c r="E3" s="61"/>
      <c r="F3"/>
      <c r="G3"/>
      <c r="H3"/>
      <c r="I3" s="137"/>
      <c r="J3" s="137"/>
      <c r="K3" s="137"/>
      <c r="L3" s="195"/>
    </row>
    <row r="4" spans="1:13" ht="18.75" x14ac:dyDescent="0.25">
      <c r="A4" s="137"/>
      <c r="B4" s="208"/>
      <c r="C4" s="137"/>
      <c r="D4" s="141"/>
      <c r="E4" s="61"/>
      <c r="F4"/>
      <c r="G4"/>
      <c r="H4"/>
      <c r="I4" s="137" t="s">
        <v>261</v>
      </c>
      <c r="J4" s="138"/>
      <c r="K4" s="137"/>
      <c r="L4" s="195"/>
    </row>
    <row r="5" spans="1:13" x14ac:dyDescent="0.25">
      <c r="A5" t="str">
        <f>IF(I5="","",I5)</f>
        <v>PCs 2x</v>
      </c>
      <c r="B5"/>
      <c r="C5" s="11">
        <f>IF(J5="","",J5)</f>
        <v>1500</v>
      </c>
      <c r="D5" s="11" t="str">
        <f>IF(K5="","",K5)</f>
        <v/>
      </c>
      <c r="E5"/>
      <c r="F5"/>
      <c r="G5"/>
      <c r="H5"/>
      <c r="I5" s="45" t="s">
        <v>268</v>
      </c>
      <c r="J5" s="43">
        <v>1500</v>
      </c>
      <c r="K5" s="43"/>
      <c r="L5" s="196"/>
    </row>
    <row r="6" spans="1:13" x14ac:dyDescent="0.25">
      <c r="A6"/>
      <c r="B6"/>
      <c r="C6" s="11"/>
      <c r="D6" s="11"/>
      <c r="E6"/>
      <c r="F6"/>
      <c r="G6"/>
      <c r="H6"/>
      <c r="I6" s="202"/>
      <c r="J6" s="203"/>
      <c r="K6" s="11"/>
      <c r="L6" s="197"/>
    </row>
    <row r="7" spans="1:13" x14ac:dyDescent="0.25">
      <c r="A7" s="140" t="str">
        <f>IF(I7="","",I7)</f>
        <v>Stühle</v>
      </c>
      <c r="B7" s="140"/>
      <c r="C7" s="32">
        <f>IF(J7="","",J7)</f>
        <v>600</v>
      </c>
      <c r="D7" s="32" t="str">
        <f>IF(K7="","",K7)</f>
        <v/>
      </c>
      <c r="E7"/>
      <c r="F7"/>
      <c r="G7"/>
      <c r="H7"/>
      <c r="I7" s="45" t="s">
        <v>269</v>
      </c>
      <c r="J7" s="43">
        <v>600</v>
      </c>
      <c r="K7" s="43"/>
      <c r="L7" s="196"/>
      <c r="M7" s="32"/>
    </row>
    <row r="8" spans="1:13" x14ac:dyDescent="0.25">
      <c r="C8" s="32"/>
      <c r="D8" s="32"/>
      <c r="E8"/>
      <c r="F8"/>
      <c r="G8"/>
      <c r="H8"/>
      <c r="J8" s="32"/>
      <c r="L8" s="198"/>
    </row>
    <row r="9" spans="1:13" x14ac:dyDescent="0.25">
      <c r="A9" t="str">
        <f>IF(I9="","",I9)</f>
        <v>PC-Zubehör</v>
      </c>
      <c r="B9"/>
      <c r="C9" s="11">
        <f>IF(J9="","",J9)</f>
        <v>430</v>
      </c>
      <c r="D9" s="11" t="str">
        <f>IF(K9="","",K9)</f>
        <v/>
      </c>
      <c r="E9"/>
      <c r="F9"/>
      <c r="G9"/>
      <c r="H9"/>
      <c r="I9" s="45" t="s">
        <v>270</v>
      </c>
      <c r="J9" s="43">
        <v>430</v>
      </c>
      <c r="K9" s="43"/>
      <c r="L9" s="196"/>
      <c r="M9" s="143"/>
    </row>
    <row r="10" spans="1:13" x14ac:dyDescent="0.25">
      <c r="A10"/>
      <c r="B10"/>
      <c r="C10" s="11"/>
      <c r="D10" s="11"/>
      <c r="E10"/>
      <c r="F10"/>
      <c r="G10"/>
      <c r="H10"/>
      <c r="I10" s="202"/>
      <c r="J10" s="203"/>
      <c r="K10" s="11"/>
      <c r="L10" s="197"/>
    </row>
    <row r="11" spans="1:13" x14ac:dyDescent="0.25">
      <c r="A11" t="str">
        <f>IF(I11="","",I11)</f>
        <v>PS5 + Spiele</v>
      </c>
      <c r="B11"/>
      <c r="C11" s="11">
        <f>IF(J11="","",J11)</f>
        <v>750</v>
      </c>
      <c r="D11" s="11" t="str">
        <f>IF(K11="","",K11)</f>
        <v/>
      </c>
      <c r="E11"/>
      <c r="F11"/>
      <c r="G11"/>
      <c r="H11"/>
      <c r="I11" s="45" t="s">
        <v>271</v>
      </c>
      <c r="J11" s="43">
        <v>750</v>
      </c>
      <c r="K11" s="43"/>
      <c r="L11" s="196"/>
    </row>
    <row r="12" spans="1:13" x14ac:dyDescent="0.25">
      <c r="A12"/>
      <c r="B12"/>
      <c r="C12" s="11"/>
      <c r="D12" s="11"/>
      <c r="E12"/>
      <c r="F12"/>
      <c r="G12"/>
      <c r="H12"/>
      <c r="I12" s="202"/>
      <c r="J12" s="203"/>
      <c r="K12"/>
      <c r="L12" s="199"/>
    </row>
    <row r="13" spans="1:13" x14ac:dyDescent="0.25">
      <c r="A13" t="str">
        <f>IF(I13="","",I13)</f>
        <v>Magnettafeln</v>
      </c>
      <c r="B13"/>
      <c r="C13" s="11">
        <f>IF(J13="","",J13)</f>
        <v>50</v>
      </c>
      <c r="D13" s="11" t="str">
        <f>IF(K13="","",K13)</f>
        <v/>
      </c>
      <c r="E13"/>
      <c r="F13"/>
      <c r="G13"/>
      <c r="H13"/>
      <c r="I13" s="45" t="s">
        <v>272</v>
      </c>
      <c r="J13" s="43">
        <v>50</v>
      </c>
      <c r="K13" s="43"/>
      <c r="L13" s="196"/>
    </row>
    <row r="14" spans="1:13" x14ac:dyDescent="0.25">
      <c r="A14"/>
      <c r="B14"/>
      <c r="C14" s="11"/>
      <c r="D14" s="11"/>
      <c r="E14"/>
      <c r="F14"/>
      <c r="G14"/>
      <c r="H14"/>
      <c r="I14" s="202"/>
      <c r="J14" s="203"/>
      <c r="K14" s="11"/>
      <c r="L14" s="197"/>
    </row>
    <row r="15" spans="1:13" x14ac:dyDescent="0.25">
      <c r="A15" t="str">
        <f>IF(I15="","",I15)</f>
        <v>Bildschirme 2x</v>
      </c>
      <c r="B15"/>
      <c r="C15" s="11">
        <f>IF(J15="","",J15)</f>
        <v>500</v>
      </c>
      <c r="D15" s="11" t="str">
        <f>IF(K15="","",K15)</f>
        <v/>
      </c>
      <c r="E15"/>
      <c r="F15"/>
      <c r="G15"/>
      <c r="H15"/>
      <c r="I15" s="45" t="s">
        <v>273</v>
      </c>
      <c r="J15" s="43">
        <v>500</v>
      </c>
      <c r="K15" s="43"/>
      <c r="L15" s="196"/>
    </row>
    <row r="16" spans="1:13" x14ac:dyDescent="0.25">
      <c r="A16"/>
      <c r="B16"/>
      <c r="C16" s="11"/>
      <c r="D16" s="11"/>
      <c r="E16"/>
      <c r="F16"/>
      <c r="G16"/>
      <c r="H16"/>
      <c r="I16" s="202"/>
      <c r="J16" s="203"/>
      <c r="K16" s="11"/>
      <c r="L16" s="197"/>
    </row>
    <row r="17" spans="1:13" x14ac:dyDescent="0.25">
      <c r="A17" t="str">
        <f>IF(I17="","",I17)</f>
        <v>Seminare</v>
      </c>
      <c r="B17"/>
      <c r="C17" s="11" t="str">
        <f>IF(J17="","",J17)</f>
        <v/>
      </c>
      <c r="D17" s="11" t="str">
        <f>IF(K17="","",K17)</f>
        <v/>
      </c>
      <c r="E17"/>
      <c r="F17"/>
      <c r="G17"/>
      <c r="H17"/>
      <c r="I17" s="45" t="s">
        <v>274</v>
      </c>
      <c r="J17" s="43"/>
      <c r="K17" s="43"/>
      <c r="L17" s="196"/>
      <c r="M17" s="143"/>
    </row>
    <row r="18" spans="1:13" x14ac:dyDescent="0.25">
      <c r="A18"/>
      <c r="B18"/>
      <c r="C18" s="11"/>
      <c r="D18" s="11"/>
      <c r="E18"/>
      <c r="F18"/>
      <c r="G18"/>
      <c r="H18"/>
      <c r="I18" s="202"/>
      <c r="J18" s="203"/>
      <c r="K18" s="11"/>
      <c r="L18" s="197"/>
    </row>
    <row r="19" spans="1:13" x14ac:dyDescent="0.25">
      <c r="A19" t="str">
        <f>IF(I19="","",I19)</f>
        <v>DJ Mischpult</v>
      </c>
      <c r="B19"/>
      <c r="C19" s="11">
        <f>IF(J19="","",J19)</f>
        <v>1500</v>
      </c>
      <c r="D19" s="11" t="str">
        <f>IF(K19="","",K19)</f>
        <v/>
      </c>
      <c r="E19"/>
      <c r="F19"/>
      <c r="G19"/>
      <c r="H19"/>
      <c r="I19" s="45" t="s">
        <v>381</v>
      </c>
      <c r="J19" s="43">
        <v>1500</v>
      </c>
      <c r="K19" s="43"/>
      <c r="L19" s="196"/>
    </row>
    <row r="20" spans="1:13" x14ac:dyDescent="0.25">
      <c r="A20"/>
      <c r="B20"/>
      <c r="C20" s="11"/>
      <c r="D20" s="11"/>
      <c r="E20"/>
      <c r="F20"/>
      <c r="G20"/>
      <c r="H20"/>
      <c r="I20" s="202"/>
      <c r="J20" s="203"/>
      <c r="K20" s="11"/>
      <c r="L20" s="197"/>
    </row>
    <row r="21" spans="1:13" x14ac:dyDescent="0.25">
      <c r="A21" t="str">
        <f>IF(I21="","",I21)</f>
        <v>Laptop</v>
      </c>
      <c r="B21"/>
      <c r="C21" s="11">
        <f>IF(J21="","",J21)</f>
        <v>500</v>
      </c>
      <c r="D21" s="11" t="str">
        <f>IF(K21="","",K21)</f>
        <v/>
      </c>
      <c r="E21"/>
      <c r="F21"/>
      <c r="G21"/>
      <c r="H21"/>
      <c r="I21" s="45" t="s">
        <v>382</v>
      </c>
      <c r="J21" s="43">
        <v>500</v>
      </c>
      <c r="K21" s="43"/>
      <c r="L21" s="196"/>
    </row>
    <row r="22" spans="1:13" x14ac:dyDescent="0.25">
      <c r="A22"/>
      <c r="B22"/>
      <c r="C22" s="11"/>
      <c r="D22" s="11"/>
      <c r="E22"/>
      <c r="F22"/>
      <c r="G22"/>
      <c r="H22"/>
      <c r="I22" s="202"/>
      <c r="J22" s="203"/>
      <c r="K22" s="11"/>
      <c r="L22" s="197"/>
    </row>
    <row r="23" spans="1:13" x14ac:dyDescent="0.25">
      <c r="A23" t="str">
        <f>IF(I23="","",I23)</f>
        <v>Klimaanlage</v>
      </c>
      <c r="B23"/>
      <c r="C23" s="11">
        <f>IF(J23="","",J23)</f>
        <v>500</v>
      </c>
      <c r="D23" s="11" t="str">
        <f>IF(K23="","",K23)</f>
        <v/>
      </c>
      <c r="E23"/>
      <c r="F23"/>
      <c r="G23"/>
      <c r="H23"/>
      <c r="I23" s="45" t="s">
        <v>383</v>
      </c>
      <c r="J23" s="43">
        <v>500</v>
      </c>
      <c r="K23" s="43"/>
      <c r="L23" s="196"/>
    </row>
    <row r="24" spans="1:13" x14ac:dyDescent="0.25">
      <c r="A24"/>
      <c r="B24"/>
      <c r="C24" s="11"/>
      <c r="D24" s="11"/>
      <c r="E24"/>
      <c r="F24"/>
      <c r="G24"/>
      <c r="H24"/>
      <c r="I24" s="202"/>
      <c r="J24" s="203"/>
      <c r="K24" s="11"/>
      <c r="L24" s="197"/>
    </row>
    <row r="25" spans="1:13" x14ac:dyDescent="0.25">
      <c r="A25" t="str">
        <f>IF(I25="","",I25)</f>
        <v>Tischtennisplatte</v>
      </c>
      <c r="B25"/>
      <c r="C25" s="11">
        <f>IF(J25="","",J25)</f>
        <v>500</v>
      </c>
      <c r="D25" s="11" t="str">
        <f>IF(K25="","",K25)</f>
        <v/>
      </c>
      <c r="E25"/>
      <c r="F25"/>
      <c r="G25"/>
      <c r="H25"/>
      <c r="I25" s="45" t="s">
        <v>275</v>
      </c>
      <c r="J25" s="43">
        <v>500</v>
      </c>
      <c r="K25" s="43"/>
      <c r="L25" s="196"/>
      <c r="M25" s="143"/>
    </row>
    <row r="26" spans="1:13" x14ac:dyDescent="0.25">
      <c r="A26"/>
      <c r="B26"/>
      <c r="C26" s="11"/>
      <c r="D26" s="11"/>
      <c r="E26"/>
      <c r="F26"/>
      <c r="G26"/>
      <c r="H26"/>
      <c r="I26" s="202"/>
      <c r="J26" s="203"/>
      <c r="K26" s="11"/>
      <c r="L26" s="197"/>
    </row>
    <row r="27" spans="1:13" x14ac:dyDescent="0.25">
      <c r="A27" t="str">
        <f>IF(I27="","",I27)</f>
        <v/>
      </c>
      <c r="B27"/>
      <c r="C27" s="11" t="str">
        <f>IF(J27="","",J27)</f>
        <v/>
      </c>
      <c r="D27" s="11" t="str">
        <f>IF(K27="","",K27)</f>
        <v/>
      </c>
      <c r="E27"/>
      <c r="F27"/>
      <c r="G27"/>
      <c r="H27"/>
      <c r="I27" s="45"/>
      <c r="J27" s="43"/>
      <c r="K27" s="43"/>
      <c r="L27" s="196"/>
      <c r="M27" s="143"/>
    </row>
    <row r="28" spans="1:13" x14ac:dyDescent="0.25">
      <c r="A28"/>
      <c r="B28"/>
      <c r="C28" s="11"/>
      <c r="D28" s="11"/>
      <c r="E28"/>
      <c r="F28"/>
      <c r="G28"/>
      <c r="H28"/>
      <c r="I28" s="45"/>
      <c r="J28" s="43"/>
      <c r="K28" s="43"/>
      <c r="L28" s="196"/>
      <c r="M28" s="143"/>
    </row>
    <row r="29" spans="1:13" x14ac:dyDescent="0.25">
      <c r="A29"/>
      <c r="B29"/>
      <c r="C29" s="11"/>
      <c r="D29" s="11"/>
      <c r="E29"/>
      <c r="F29"/>
      <c r="G29"/>
      <c r="H29"/>
      <c r="I29" s="45"/>
      <c r="J29" s="43"/>
      <c r="K29" s="43"/>
      <c r="L29" s="196"/>
      <c r="M29" s="143"/>
    </row>
    <row r="30" spans="1:13" x14ac:dyDescent="0.25">
      <c r="A30"/>
      <c r="B30"/>
      <c r="C30" s="11"/>
      <c r="D30" s="11"/>
      <c r="E30"/>
      <c r="F30"/>
      <c r="G30"/>
      <c r="H30"/>
      <c r="I30" s="202"/>
      <c r="J30" s="203"/>
      <c r="K30" s="11"/>
      <c r="L30" s="11"/>
    </row>
    <row r="31" spans="1:13" x14ac:dyDescent="0.25">
      <c r="A31"/>
      <c r="B31"/>
      <c r="C31"/>
      <c r="D31" s="11"/>
      <c r="E31" s="11"/>
      <c r="F31" s="11"/>
      <c r="G31" s="11"/>
      <c r="H31" s="32"/>
      <c r="J31" s="32"/>
      <c r="K31" s="32"/>
      <c r="L31" s="32"/>
    </row>
    <row r="32" spans="1:13" x14ac:dyDescent="0.25">
      <c r="A32"/>
      <c r="B32"/>
      <c r="C32" s="12">
        <f>SUM(C5:C30)</f>
        <v>6830</v>
      </c>
      <c r="D32" s="12"/>
      <c r="E32" s="142"/>
      <c r="F32" s="142"/>
      <c r="G32" s="142"/>
      <c r="J32" s="32">
        <f>SUM(J5:J30)</f>
        <v>6830</v>
      </c>
      <c r="K32" s="32"/>
      <c r="L32" s="32"/>
    </row>
    <row r="35" spans="8:29" x14ac:dyDescent="0.25">
      <c r="H35" s="32"/>
    </row>
    <row r="36" spans="8:29" x14ac:dyDescent="0.25">
      <c r="M36" s="143"/>
      <c r="N36" s="143"/>
    </row>
    <row r="37" spans="8:29" x14ac:dyDescent="0.25">
      <c r="M37" s="143"/>
      <c r="N37" s="145"/>
    </row>
    <row r="38" spans="8:29" x14ac:dyDescent="0.25">
      <c r="M38" s="143"/>
      <c r="N38" s="145"/>
    </row>
    <row r="39" spans="8:29" x14ac:dyDescent="0.25">
      <c r="M39" s="143"/>
      <c r="N39" s="145"/>
    </row>
    <row r="40" spans="8:29" x14ac:dyDescent="0.25">
      <c r="M40" s="143"/>
      <c r="N40" s="145"/>
    </row>
    <row r="41" spans="8:29" x14ac:dyDescent="0.25">
      <c r="M41" s="143"/>
      <c r="N41" s="145"/>
    </row>
    <row r="42" spans="8:29" x14ac:dyDescent="0.25">
      <c r="M42" s="143"/>
      <c r="N42" s="145"/>
    </row>
    <row r="43" spans="8:29" x14ac:dyDescent="0.25">
      <c r="M43" s="143"/>
      <c r="N43" s="145"/>
    </row>
    <row r="44" spans="8:29" x14ac:dyDescent="0.25">
      <c r="M44" s="143"/>
      <c r="N44" s="145"/>
    </row>
    <row r="45" spans="8:29" x14ac:dyDescent="0.25">
      <c r="M45" s="143"/>
      <c r="N45" s="145"/>
      <c r="AC45" s="3">
        <v>150000</v>
      </c>
    </row>
    <row r="46" spans="8:29" x14ac:dyDescent="0.25">
      <c r="M46" s="143"/>
      <c r="N46" s="145"/>
      <c r="AC46" s="3">
        <v>42000</v>
      </c>
    </row>
    <row r="47" spans="8:29" x14ac:dyDescent="0.25">
      <c r="M47" s="143"/>
      <c r="N47" s="145"/>
    </row>
    <row r="48" spans="8:29" x14ac:dyDescent="0.25">
      <c r="M48" s="143"/>
      <c r="N48" s="145"/>
    </row>
  </sheetData>
  <sheetProtection password="E36D" sheet="1" objects="1" scenarios="1"/>
  <mergeCells count="7">
    <mergeCell ref="M1:M2"/>
    <mergeCell ref="L1:L2"/>
    <mergeCell ref="A1:A2"/>
    <mergeCell ref="C1:D2"/>
    <mergeCell ref="E1:F2"/>
    <mergeCell ref="I1:I2"/>
    <mergeCell ref="J1:K2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/>
  <ignoredErrors>
    <ignoredError sqref="C7:D7 J32 A7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F0"/>
  </sheetPr>
  <dimension ref="A1:AMJ68"/>
  <sheetViews>
    <sheetView topLeftCell="A46" zoomScaleNormal="100" workbookViewId="0">
      <selection activeCell="N11" sqref="N11"/>
    </sheetView>
  </sheetViews>
  <sheetFormatPr baseColWidth="10" defaultColWidth="11" defaultRowHeight="15" x14ac:dyDescent="0.25"/>
  <cols>
    <col min="1" max="1" width="8.28515625" style="3" customWidth="1"/>
    <col min="2" max="2" width="33" style="3" customWidth="1"/>
    <col min="3" max="3" width="10.85546875" style="3" customWidth="1"/>
    <col min="4" max="7" width="11" style="3"/>
    <col min="8" max="8" width="8.28515625" style="3" customWidth="1"/>
    <col min="9" max="9" width="31.42578125" style="3" customWidth="1"/>
    <col min="10" max="10" width="10.85546875" style="3" customWidth="1"/>
    <col min="11" max="11" width="11" style="66"/>
    <col min="12" max="12" width="11" style="3"/>
    <col min="13" max="13" width="4.28515625" style="3" customWidth="1"/>
    <col min="14" max="14" width="23.5703125" style="3" customWidth="1"/>
    <col min="15" max="15" width="10.140625" style="3" customWidth="1"/>
    <col min="16" max="16" width="12.7109375" style="3" customWidth="1"/>
    <col min="17" max="17" width="12.42578125" style="30" customWidth="1"/>
    <col min="18" max="1024" width="11" style="3"/>
  </cols>
  <sheetData>
    <row r="1" spans="1:17" ht="18.75" customHeight="1" thickBot="1" x14ac:dyDescent="0.3">
      <c r="A1" s="257" t="str">
        <f>IF(H1="","",H1)</f>
        <v>Fachschaften Furtwangen</v>
      </c>
      <c r="B1" s="258"/>
      <c r="C1" s="255"/>
      <c r="D1" s="251" t="str">
        <f>IF(K1="","",K1)</f>
        <v>Anlage A11</v>
      </c>
      <c r="E1" s="252"/>
      <c r="F1"/>
      <c r="G1"/>
      <c r="H1" s="220" t="s">
        <v>276</v>
      </c>
      <c r="I1" s="220"/>
      <c r="J1" s="220"/>
      <c r="K1" s="261" t="s">
        <v>277</v>
      </c>
      <c r="L1" s="261"/>
      <c r="M1" s="137"/>
    </row>
    <row r="2" spans="1:17" ht="18.75" customHeight="1" thickBot="1" x14ac:dyDescent="0.3">
      <c r="A2" s="259"/>
      <c r="B2" s="260"/>
      <c r="C2" s="256"/>
      <c r="D2" s="253"/>
      <c r="E2" s="254"/>
      <c r="F2"/>
      <c r="G2"/>
      <c r="H2" s="220"/>
      <c r="I2" s="220"/>
      <c r="J2" s="220"/>
      <c r="K2" s="261"/>
      <c r="L2" s="261"/>
      <c r="M2" s="137"/>
    </row>
    <row r="3" spans="1:17" x14ac:dyDescent="0.25">
      <c r="A3"/>
      <c r="B3"/>
      <c r="C3"/>
      <c r="D3"/>
      <c r="E3"/>
      <c r="F3"/>
      <c r="G3"/>
      <c r="H3"/>
      <c r="I3"/>
      <c r="J3"/>
      <c r="K3" s="61"/>
      <c r="L3"/>
      <c r="M3"/>
    </row>
    <row r="4" spans="1:17" x14ac:dyDescent="0.25">
      <c r="A4"/>
      <c r="B4"/>
      <c r="C4"/>
      <c r="D4"/>
      <c r="E4"/>
      <c r="F4"/>
      <c r="G4"/>
      <c r="H4"/>
      <c r="I4"/>
      <c r="J4"/>
      <c r="K4" s="61"/>
      <c r="L4"/>
      <c r="M4"/>
      <c r="O4" s="34" t="s">
        <v>278</v>
      </c>
      <c r="P4" s="34" t="s">
        <v>279</v>
      </c>
    </row>
    <row r="5" spans="1:17" x14ac:dyDescent="0.25">
      <c r="A5" t="s">
        <v>280</v>
      </c>
      <c r="B5" t="s">
        <v>281</v>
      </c>
      <c r="C5" s="11">
        <f t="shared" ref="C5:C10" si="0">IF(J5="","",J5)</f>
        <v>1000</v>
      </c>
      <c r="D5" s="11"/>
      <c r="E5" s="11"/>
      <c r="H5" s="3" t="s">
        <v>280</v>
      </c>
      <c r="I5" s="3" t="s">
        <v>281</v>
      </c>
      <c r="J5" s="32">
        <f>IF(Q14="","",Q14)</f>
        <v>1000</v>
      </c>
      <c r="K5"/>
      <c r="L5" s="32"/>
      <c r="M5" s="32"/>
      <c r="N5" s="30" t="s">
        <v>280</v>
      </c>
    </row>
    <row r="6" spans="1:17" x14ac:dyDescent="0.25">
      <c r="A6" t="s">
        <v>282</v>
      </c>
      <c r="B6" t="s">
        <v>283</v>
      </c>
      <c r="C6" s="11">
        <f t="shared" si="0"/>
        <v>1000</v>
      </c>
      <c r="D6" s="11"/>
      <c r="E6" s="11"/>
      <c r="H6" s="3" t="s">
        <v>282</v>
      </c>
      <c r="I6" s="3" t="s">
        <v>283</v>
      </c>
      <c r="J6" s="32">
        <f>IF(Q25="","",Q25)</f>
        <v>1000</v>
      </c>
      <c r="K6" s="144"/>
      <c r="L6" s="32"/>
      <c r="M6" s="32"/>
      <c r="N6" s="146" t="s">
        <v>284</v>
      </c>
      <c r="O6" s="147" t="s">
        <v>157</v>
      </c>
      <c r="P6" s="147" t="s">
        <v>157</v>
      </c>
    </row>
    <row r="7" spans="1:17" x14ac:dyDescent="0.25">
      <c r="A7" t="s">
        <v>285</v>
      </c>
      <c r="B7" t="s">
        <v>286</v>
      </c>
      <c r="C7" s="11">
        <f t="shared" si="0"/>
        <v>1000</v>
      </c>
      <c r="D7" s="11"/>
      <c r="E7" s="11"/>
      <c r="H7" s="3" t="s">
        <v>285</v>
      </c>
      <c r="I7" s="3" t="s">
        <v>286</v>
      </c>
      <c r="J7" s="32">
        <f>IF(Q33="","",Q33)</f>
        <v>1000</v>
      </c>
      <c r="K7" s="144"/>
      <c r="L7" s="32"/>
      <c r="M7" s="32"/>
      <c r="N7" s="148" t="s">
        <v>253</v>
      </c>
      <c r="O7" s="149">
        <v>50</v>
      </c>
      <c r="P7" s="149">
        <v>50</v>
      </c>
      <c r="Q7" s="150"/>
    </row>
    <row r="8" spans="1:17" x14ac:dyDescent="0.25">
      <c r="A8" t="s">
        <v>287</v>
      </c>
      <c r="B8" t="s">
        <v>288</v>
      </c>
      <c r="C8" s="11">
        <f t="shared" si="0"/>
        <v>1000</v>
      </c>
      <c r="D8" s="11"/>
      <c r="E8" s="11"/>
      <c r="H8" s="3" t="s">
        <v>287</v>
      </c>
      <c r="I8" s="3" t="s">
        <v>288</v>
      </c>
      <c r="J8" s="32">
        <f>IF(Q48="","",Q48)</f>
        <v>1000</v>
      </c>
      <c r="K8" s="144"/>
      <c r="L8" s="32"/>
      <c r="M8" s="32"/>
      <c r="N8" s="148" t="s">
        <v>266</v>
      </c>
      <c r="O8" s="149">
        <v>120</v>
      </c>
      <c r="P8" s="149">
        <v>120</v>
      </c>
      <c r="Q8" s="150"/>
    </row>
    <row r="9" spans="1:17" x14ac:dyDescent="0.25">
      <c r="A9" t="s">
        <v>289</v>
      </c>
      <c r="B9" t="s">
        <v>290</v>
      </c>
      <c r="C9" s="11">
        <f t="shared" si="0"/>
        <v>1000</v>
      </c>
      <c r="D9" s="11"/>
      <c r="E9" s="11"/>
      <c r="H9" s="3" t="s">
        <v>289</v>
      </c>
      <c r="I9" s="3" t="s">
        <v>290</v>
      </c>
      <c r="J9" s="32">
        <f>IF(Q58="","",Q58)</f>
        <v>1000</v>
      </c>
      <c r="K9" s="144"/>
      <c r="L9" s="32"/>
      <c r="M9" s="32"/>
      <c r="N9" s="148" t="s">
        <v>291</v>
      </c>
      <c r="O9" s="149">
        <v>30</v>
      </c>
      <c r="P9" s="149">
        <v>30</v>
      </c>
      <c r="Q9" s="150"/>
    </row>
    <row r="10" spans="1:17" x14ac:dyDescent="0.25">
      <c r="A10" t="s">
        <v>292</v>
      </c>
      <c r="B10" t="s">
        <v>293</v>
      </c>
      <c r="C10" s="11">
        <f t="shared" si="0"/>
        <v>0</v>
      </c>
      <c r="D10" s="11"/>
      <c r="E10" s="11"/>
      <c r="H10" s="3" t="s">
        <v>292</v>
      </c>
      <c r="I10" s="3" t="s">
        <v>294</v>
      </c>
      <c r="J10" s="32">
        <f>IF(Q68="","",Q68)</f>
        <v>0</v>
      </c>
      <c r="K10" s="144"/>
      <c r="L10" s="32"/>
      <c r="M10" s="32"/>
      <c r="N10" s="148" t="s">
        <v>295</v>
      </c>
      <c r="O10" s="149">
        <v>300</v>
      </c>
      <c r="P10" s="149">
        <v>300</v>
      </c>
      <c r="Q10" s="150"/>
    </row>
    <row r="11" spans="1:17" x14ac:dyDescent="0.25">
      <c r="A11"/>
      <c r="B11"/>
      <c r="C11" s="11"/>
      <c r="D11" s="11"/>
      <c r="E11" s="11"/>
      <c r="J11" s="32"/>
      <c r="K11" s="144"/>
      <c r="L11" s="32"/>
      <c r="M11" s="32"/>
      <c r="O11" s="151"/>
      <c r="P11" s="151"/>
      <c r="Q11" s="150"/>
    </row>
    <row r="12" spans="1:17" x14ac:dyDescent="0.25">
      <c r="A12"/>
      <c r="B12"/>
      <c r="C12" s="11"/>
      <c r="D12" s="11"/>
      <c r="E12" s="11"/>
      <c r="J12" s="32"/>
      <c r="K12" s="144"/>
      <c r="L12" s="32"/>
      <c r="M12" s="32"/>
      <c r="O12" s="152"/>
      <c r="P12" s="151"/>
      <c r="Q12" s="150"/>
    </row>
    <row r="13" spans="1:17" ht="15.75" thickBot="1" x14ac:dyDescent="0.3">
      <c r="A13"/>
      <c r="B13"/>
      <c r="C13" s="11"/>
      <c r="D13" s="11"/>
      <c r="E13" s="11"/>
      <c r="J13" s="32"/>
      <c r="K13" s="144"/>
      <c r="L13" s="32"/>
      <c r="M13" s="32"/>
      <c r="N13" s="153"/>
      <c r="O13" s="154"/>
      <c r="P13" s="154"/>
    </row>
    <row r="14" spans="1:17" ht="15.75" thickTop="1" x14ac:dyDescent="0.25">
      <c r="A14"/>
      <c r="B14"/>
      <c r="C14" s="11"/>
      <c r="D14" s="11"/>
      <c r="E14" s="11"/>
      <c r="J14" s="32"/>
      <c r="K14" s="144"/>
      <c r="L14" s="32"/>
      <c r="M14" s="32"/>
      <c r="N14" s="148" t="s">
        <v>257</v>
      </c>
      <c r="O14" s="155">
        <f>SUM(O7:O13)</f>
        <v>500</v>
      </c>
      <c r="P14" s="155">
        <f>SUM(P7:P13)</f>
        <v>500</v>
      </c>
      <c r="Q14" s="54">
        <f>SUM(O14:P14)</f>
        <v>1000</v>
      </c>
    </row>
    <row r="15" spans="1:17" x14ac:dyDescent="0.25">
      <c r="A15"/>
      <c r="B15"/>
      <c r="C15" s="11"/>
      <c r="D15" s="11"/>
      <c r="E15" s="11"/>
      <c r="J15" s="32"/>
      <c r="K15" s="144"/>
      <c r="L15" s="32"/>
      <c r="M15" s="32"/>
    </row>
    <row r="16" spans="1:17" x14ac:dyDescent="0.25">
      <c r="A16"/>
      <c r="B16"/>
      <c r="C16" s="11"/>
      <c r="D16" s="11"/>
      <c r="E16" s="11"/>
      <c r="J16" s="32"/>
      <c r="K16" s="144"/>
      <c r="L16" s="32"/>
      <c r="M16" s="32"/>
      <c r="N16" s="30" t="s">
        <v>282</v>
      </c>
    </row>
    <row r="17" spans="1:17" x14ac:dyDescent="0.25">
      <c r="A17"/>
      <c r="B17"/>
      <c r="C17" s="11"/>
      <c r="D17" s="11"/>
      <c r="E17" s="11"/>
      <c r="J17" s="32"/>
      <c r="K17" s="144"/>
      <c r="L17" s="32"/>
      <c r="M17" s="32"/>
      <c r="N17" s="146" t="s">
        <v>284</v>
      </c>
      <c r="O17" s="147" t="s">
        <v>157</v>
      </c>
      <c r="P17" s="156" t="s">
        <v>157</v>
      </c>
    </row>
    <row r="18" spans="1:17" x14ac:dyDescent="0.25">
      <c r="A18"/>
      <c r="B18"/>
      <c r="C18" s="11"/>
      <c r="D18" s="11"/>
      <c r="E18" s="11"/>
      <c r="J18" s="32"/>
      <c r="K18" s="144"/>
      <c r="L18" s="32"/>
      <c r="M18" s="32"/>
      <c r="N18" t="s">
        <v>296</v>
      </c>
      <c r="O18" s="157">
        <v>50</v>
      </c>
      <c r="P18" s="157">
        <v>50</v>
      </c>
    </row>
    <row r="19" spans="1:17" x14ac:dyDescent="0.25">
      <c r="A19"/>
      <c r="B19"/>
      <c r="C19" s="11"/>
      <c r="D19" s="11"/>
      <c r="E19" s="11"/>
      <c r="J19" s="32"/>
      <c r="K19" s="144"/>
      <c r="L19" s="32"/>
      <c r="M19" s="32"/>
      <c r="N19" t="s">
        <v>128</v>
      </c>
      <c r="O19" s="158">
        <v>60</v>
      </c>
      <c r="P19" s="158">
        <v>60</v>
      </c>
    </row>
    <row r="20" spans="1:17" x14ac:dyDescent="0.25">
      <c r="A20"/>
      <c r="B20"/>
      <c r="C20" s="11"/>
      <c r="D20" s="11"/>
      <c r="E20" s="11"/>
      <c r="J20" s="32"/>
      <c r="K20" s="144"/>
      <c r="L20" s="32"/>
      <c r="M20" s="32"/>
      <c r="N20" t="s">
        <v>297</v>
      </c>
      <c r="O20" s="158">
        <v>20</v>
      </c>
      <c r="P20" s="158">
        <v>20</v>
      </c>
    </row>
    <row r="21" spans="1:17" x14ac:dyDescent="0.25">
      <c r="A21"/>
      <c r="B21"/>
      <c r="C21" s="11"/>
      <c r="D21" s="11"/>
      <c r="E21" s="11"/>
      <c r="J21" s="32"/>
      <c r="K21" s="144"/>
      <c r="L21" s="32"/>
      <c r="M21" s="32"/>
      <c r="N21" t="s">
        <v>266</v>
      </c>
      <c r="O21" s="158">
        <v>40</v>
      </c>
      <c r="P21" s="158">
        <v>40</v>
      </c>
    </row>
    <row r="22" spans="1:17" x14ac:dyDescent="0.25">
      <c r="A22" t="s">
        <v>257</v>
      </c>
      <c r="B22"/>
      <c r="C22" s="12">
        <f>SUM(C5:C21)</f>
        <v>5000</v>
      </c>
      <c r="D22" s="11"/>
      <c r="E22" s="11"/>
      <c r="J22" s="13"/>
      <c r="K22" s="144"/>
      <c r="L22" s="32"/>
      <c r="M22" s="32"/>
      <c r="N22" t="s">
        <v>134</v>
      </c>
      <c r="O22" s="158">
        <v>230</v>
      </c>
      <c r="P22" s="158">
        <v>230</v>
      </c>
    </row>
    <row r="23" spans="1:17" x14ac:dyDescent="0.25">
      <c r="D23" s="32"/>
      <c r="E23" s="32"/>
      <c r="K23" s="144"/>
      <c r="L23" s="32"/>
      <c r="M23" s="32"/>
      <c r="N23" t="s">
        <v>253</v>
      </c>
      <c r="O23" s="158">
        <v>100</v>
      </c>
      <c r="P23" s="158">
        <v>100</v>
      </c>
    </row>
    <row r="24" spans="1:17" ht="15.75" thickBot="1" x14ac:dyDescent="0.3">
      <c r="D24" s="32"/>
      <c r="E24" s="32"/>
      <c r="K24" s="144"/>
      <c r="L24" s="32"/>
      <c r="M24" s="32"/>
      <c r="N24" s="159"/>
      <c r="O24" s="160"/>
      <c r="P24" s="158"/>
    </row>
    <row r="25" spans="1:17" ht="15.75" thickTop="1" x14ac:dyDescent="0.25">
      <c r="D25" s="32"/>
      <c r="E25" s="32"/>
      <c r="K25" s="144"/>
      <c r="L25" s="32"/>
      <c r="M25" s="32"/>
      <c r="N25" s="148" t="s">
        <v>257</v>
      </c>
      <c r="O25" s="155">
        <f>SUM(O18:O23)</f>
        <v>500</v>
      </c>
      <c r="P25" s="161">
        <f>SUM(P18:P23)</f>
        <v>500</v>
      </c>
      <c r="Q25" s="54">
        <f>SUM(O25:P25)</f>
        <v>1000</v>
      </c>
    </row>
    <row r="26" spans="1:17" x14ac:dyDescent="0.25">
      <c r="D26" s="32"/>
      <c r="E26" s="32"/>
      <c r="K26" s="144"/>
      <c r="L26" s="32"/>
      <c r="M26" s="32"/>
    </row>
    <row r="27" spans="1:17" x14ac:dyDescent="0.25">
      <c r="D27" s="32"/>
      <c r="E27" s="32"/>
      <c r="K27" s="144"/>
      <c r="L27" s="32"/>
      <c r="M27" s="32"/>
      <c r="N27" s="30" t="s">
        <v>298</v>
      </c>
    </row>
    <row r="28" spans="1:17" x14ac:dyDescent="0.25">
      <c r="D28" s="32"/>
      <c r="E28" s="32"/>
      <c r="K28" s="144"/>
      <c r="L28" s="32"/>
      <c r="M28" s="32"/>
      <c r="N28" s="146" t="s">
        <v>284</v>
      </c>
      <c r="O28" s="147" t="s">
        <v>157</v>
      </c>
      <c r="P28" s="147" t="s">
        <v>157</v>
      </c>
    </row>
    <row r="29" spans="1:17" x14ac:dyDescent="0.25">
      <c r="D29" s="32"/>
      <c r="E29" s="32"/>
      <c r="K29" s="144"/>
      <c r="L29" s="32"/>
      <c r="M29" s="32"/>
      <c r="N29" s="162" t="s">
        <v>253</v>
      </c>
      <c r="O29" s="149">
        <v>300</v>
      </c>
      <c r="P29" s="149">
        <v>300</v>
      </c>
    </row>
    <row r="30" spans="1:17" x14ac:dyDescent="0.25">
      <c r="D30" s="32"/>
      <c r="E30" s="32"/>
      <c r="K30" s="144"/>
      <c r="L30" s="32"/>
      <c r="M30" s="32"/>
      <c r="N30" s="162" t="s">
        <v>264</v>
      </c>
      <c r="O30" s="149">
        <v>100</v>
      </c>
      <c r="P30" s="149">
        <v>100</v>
      </c>
    </row>
    <row r="31" spans="1:17" x14ac:dyDescent="0.25">
      <c r="D31" s="32"/>
      <c r="E31" s="32"/>
      <c r="K31" s="144"/>
      <c r="L31" s="32"/>
      <c r="M31" s="32"/>
      <c r="N31" s="162" t="s">
        <v>125</v>
      </c>
      <c r="O31" s="149">
        <v>100</v>
      </c>
      <c r="P31" s="149">
        <v>100</v>
      </c>
    </row>
    <row r="32" spans="1:17" ht="15.75" thickBot="1" x14ac:dyDescent="0.3">
      <c r="D32" s="32"/>
      <c r="E32" s="32"/>
      <c r="K32" s="144"/>
      <c r="L32" s="32"/>
      <c r="M32" s="32"/>
      <c r="N32" s="163"/>
      <c r="O32" s="154"/>
      <c r="P32" s="154"/>
    </row>
    <row r="33" spans="4:17" ht="15.75" thickTop="1" x14ac:dyDescent="0.25">
      <c r="D33" s="32"/>
      <c r="E33" s="32"/>
      <c r="K33" s="144"/>
      <c r="L33" s="32"/>
      <c r="M33" s="32"/>
      <c r="N33" s="148" t="s">
        <v>257</v>
      </c>
      <c r="O33" s="155">
        <f>SUM(O29:O32)</f>
        <v>500</v>
      </c>
      <c r="P33" s="155">
        <f>SUM(P29:P32)</f>
        <v>500</v>
      </c>
      <c r="Q33" s="54">
        <f>SUM(O33:P33)</f>
        <v>1000</v>
      </c>
    </row>
    <row r="35" spans="4:17" x14ac:dyDescent="0.25">
      <c r="N35" s="30" t="s">
        <v>287</v>
      </c>
    </row>
    <row r="36" spans="4:17" x14ac:dyDescent="0.25">
      <c r="N36" s="146" t="s">
        <v>284</v>
      </c>
      <c r="O36" s="147" t="s">
        <v>157</v>
      </c>
      <c r="P36" s="147" t="s">
        <v>157</v>
      </c>
    </row>
    <row r="37" spans="4:17" x14ac:dyDescent="0.25">
      <c r="N37" s="162" t="s">
        <v>134</v>
      </c>
      <c r="O37" s="149">
        <v>400</v>
      </c>
      <c r="P37" s="149">
        <v>450</v>
      </c>
    </row>
    <row r="38" spans="4:17" x14ac:dyDescent="0.25">
      <c r="N38" s="162" t="s">
        <v>291</v>
      </c>
      <c r="O38" s="155">
        <v>35</v>
      </c>
      <c r="P38" s="155"/>
    </row>
    <row r="39" spans="4:17" x14ac:dyDescent="0.25">
      <c r="N39" s="162" t="s">
        <v>299</v>
      </c>
      <c r="O39" s="149"/>
      <c r="P39" s="149">
        <v>30</v>
      </c>
    </row>
    <row r="40" spans="4:17" x14ac:dyDescent="0.25">
      <c r="N40" s="162" t="s">
        <v>300</v>
      </c>
      <c r="O40" s="149">
        <v>30</v>
      </c>
      <c r="P40" s="149"/>
    </row>
    <row r="41" spans="4:17" x14ac:dyDescent="0.25">
      <c r="N41" s="162" t="s">
        <v>74</v>
      </c>
      <c r="O41" s="149">
        <v>35</v>
      </c>
      <c r="P41" s="149"/>
    </row>
    <row r="42" spans="4:17" x14ac:dyDescent="0.25">
      <c r="N42" s="162" t="s">
        <v>301</v>
      </c>
      <c r="O42" s="149"/>
      <c r="P42" s="149">
        <v>20</v>
      </c>
    </row>
    <row r="43" spans="4:17" x14ac:dyDescent="0.25">
      <c r="O43" s="149"/>
      <c r="P43" s="149"/>
    </row>
    <row r="44" spans="4:17" x14ac:dyDescent="0.25">
      <c r="O44" s="149"/>
      <c r="P44" s="149"/>
    </row>
    <row r="45" spans="4:17" x14ac:dyDescent="0.25">
      <c r="O45" s="149"/>
      <c r="P45" s="149"/>
    </row>
    <row r="46" spans="4:17" x14ac:dyDescent="0.25">
      <c r="O46" s="149"/>
      <c r="P46" s="149"/>
    </row>
    <row r="47" spans="4:17" ht="15.75" thickBot="1" x14ac:dyDescent="0.3">
      <c r="N47" s="163"/>
      <c r="O47" s="154"/>
      <c r="P47" s="154"/>
    </row>
    <row r="48" spans="4:17" ht="15.75" thickTop="1" x14ac:dyDescent="0.25">
      <c r="N48" s="148" t="s">
        <v>257</v>
      </c>
      <c r="O48" s="155">
        <f>SUM(O37:O47)</f>
        <v>500</v>
      </c>
      <c r="P48" s="155">
        <f>SUM(P37:P47)</f>
        <v>500</v>
      </c>
      <c r="Q48" s="54">
        <f>SUM(O48:P48)</f>
        <v>1000</v>
      </c>
    </row>
    <row r="50" spans="14:17" x14ac:dyDescent="0.25">
      <c r="N50" s="30" t="s">
        <v>289</v>
      </c>
    </row>
    <row r="51" spans="14:17" x14ac:dyDescent="0.25">
      <c r="N51" s="146" t="s">
        <v>284</v>
      </c>
      <c r="O51" s="147" t="s">
        <v>157</v>
      </c>
      <c r="P51" s="147" t="s">
        <v>157</v>
      </c>
      <c r="Q51" s="30" t="s">
        <v>302</v>
      </c>
    </row>
    <row r="52" spans="14:17" x14ac:dyDescent="0.25">
      <c r="N52" s="162"/>
      <c r="O52" s="149"/>
      <c r="P52" s="149"/>
    </row>
    <row r="53" spans="14:17" x14ac:dyDescent="0.25">
      <c r="N53" s="162" t="s">
        <v>253</v>
      </c>
      <c r="O53" s="149">
        <v>200</v>
      </c>
      <c r="P53" s="149">
        <v>200</v>
      </c>
    </row>
    <row r="54" spans="14:17" x14ac:dyDescent="0.25">
      <c r="N54" s="162" t="s">
        <v>303</v>
      </c>
      <c r="O54" s="149">
        <v>200</v>
      </c>
      <c r="P54" s="149">
        <v>200</v>
      </c>
    </row>
    <row r="55" spans="14:17" x14ac:dyDescent="0.25">
      <c r="N55" s="162" t="s">
        <v>304</v>
      </c>
      <c r="O55" s="149">
        <v>100</v>
      </c>
      <c r="P55" s="149">
        <v>100</v>
      </c>
    </row>
    <row r="56" spans="14:17" x14ac:dyDescent="0.25">
      <c r="N56" s="162"/>
      <c r="O56" s="149"/>
      <c r="P56" s="149"/>
    </row>
    <row r="57" spans="14:17" ht="15.75" thickBot="1" x14ac:dyDescent="0.3">
      <c r="N57" s="164"/>
      <c r="O57" s="165"/>
      <c r="P57" s="165"/>
    </row>
    <row r="58" spans="14:17" ht="15.75" thickTop="1" x14ac:dyDescent="0.25">
      <c r="N58" s="148" t="s">
        <v>257</v>
      </c>
      <c r="O58" s="155">
        <f>SUM(O52:O56)</f>
        <v>500</v>
      </c>
      <c r="P58" s="155">
        <f>SUM(P52:P56)</f>
        <v>500</v>
      </c>
      <c r="Q58" s="54">
        <f>SUM(O58:P58)</f>
        <v>1000</v>
      </c>
    </row>
    <row r="59" spans="14:17" x14ac:dyDescent="0.25">
      <c r="O59" s="152"/>
    </row>
    <row r="60" spans="14:17" x14ac:dyDescent="0.25">
      <c r="N60" s="30" t="s">
        <v>305</v>
      </c>
      <c r="O60" s="152"/>
      <c r="Q60" s="30" t="s">
        <v>141</v>
      </c>
    </row>
    <row r="61" spans="14:17" x14ac:dyDescent="0.25">
      <c r="N61" s="146" t="s">
        <v>284</v>
      </c>
      <c r="O61" s="147" t="s">
        <v>157</v>
      </c>
      <c r="P61" s="147" t="s">
        <v>157</v>
      </c>
    </row>
    <row r="62" spans="14:17" x14ac:dyDescent="0.25">
      <c r="N62" s="162"/>
      <c r="O62" s="149"/>
      <c r="P62" s="149"/>
    </row>
    <row r="63" spans="14:17" x14ac:dyDescent="0.25">
      <c r="N63" s="148"/>
      <c r="O63" s="149"/>
      <c r="P63" s="149"/>
    </row>
    <row r="64" spans="14:17" x14ac:dyDescent="0.25">
      <c r="N64" s="148"/>
      <c r="O64" s="149"/>
      <c r="P64" s="149"/>
    </row>
    <row r="65" spans="14:17" x14ac:dyDescent="0.25">
      <c r="N65" s="148"/>
      <c r="O65" s="149"/>
      <c r="P65" s="149"/>
    </row>
    <row r="66" spans="14:17" x14ac:dyDescent="0.25">
      <c r="N66" s="162"/>
      <c r="O66" s="149"/>
      <c r="P66" s="149"/>
    </row>
    <row r="67" spans="14:17" ht="15.75" thickBot="1" x14ac:dyDescent="0.3">
      <c r="N67" s="164"/>
      <c r="O67" s="165"/>
      <c r="P67" s="165"/>
    </row>
    <row r="68" spans="14:17" ht="15.75" thickTop="1" x14ac:dyDescent="0.25">
      <c r="N68" s="148" t="s">
        <v>257</v>
      </c>
      <c r="O68" s="155">
        <f>SUM(O62:O66)</f>
        <v>0</v>
      </c>
      <c r="P68" s="155">
        <f>SUM(P62:P66)</f>
        <v>0</v>
      </c>
      <c r="Q68" s="54">
        <f>SUM(O68:P68)</f>
        <v>0</v>
      </c>
    </row>
  </sheetData>
  <sheetProtection password="E36D" sheet="1" objects="1" scenarios="1"/>
  <mergeCells count="6">
    <mergeCell ref="D1:E2"/>
    <mergeCell ref="C1:C2"/>
    <mergeCell ref="A1:B2"/>
    <mergeCell ref="K1:L2"/>
    <mergeCell ref="H1:I2"/>
    <mergeCell ref="J1:J2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F0"/>
  </sheetPr>
  <dimension ref="A1:AMJ37"/>
  <sheetViews>
    <sheetView topLeftCell="A16" zoomScaleNormal="100" workbookViewId="0">
      <selection activeCell="I39" sqref="I39"/>
    </sheetView>
  </sheetViews>
  <sheetFormatPr baseColWidth="10" defaultColWidth="11" defaultRowHeight="15" x14ac:dyDescent="0.25"/>
  <cols>
    <col min="1" max="1" width="8.28515625" style="34" customWidth="1"/>
    <col min="2" max="2" width="33" style="34" customWidth="1"/>
    <col min="3" max="3" width="10.85546875" style="32" customWidth="1"/>
    <col min="4" max="7" width="11" style="34"/>
    <col min="8" max="8" width="8.28515625" style="34" customWidth="1"/>
    <col min="9" max="9" width="33" style="34" customWidth="1"/>
    <col min="10" max="10" width="10.85546875" style="32" customWidth="1"/>
    <col min="11" max="12" width="11" style="34"/>
    <col min="13" max="13" width="21.5703125" style="34" customWidth="1"/>
    <col min="14" max="14" width="11" style="34"/>
    <col min="15" max="15" width="12.42578125" style="34" customWidth="1"/>
    <col min="16" max="16" width="11" style="54"/>
    <col min="17" max="1024" width="11" style="34"/>
  </cols>
  <sheetData>
    <row r="1" spans="1:16" ht="17.25" customHeight="1" x14ac:dyDescent="0.25">
      <c r="A1" s="223" t="str">
        <f>IF(H1="","",H1)</f>
        <v>Fachschaften Schwenningen</v>
      </c>
      <c r="B1" s="223"/>
      <c r="C1" s="263"/>
      <c r="D1" s="262" t="str">
        <f>IF(K1="","",K1)</f>
        <v>Anlage A12</v>
      </c>
      <c r="E1" s="262"/>
      <c r="F1" s="42"/>
      <c r="G1" s="42"/>
      <c r="H1" s="223" t="s">
        <v>306</v>
      </c>
      <c r="I1" s="223"/>
      <c r="J1" s="264"/>
      <c r="K1" s="262" t="s">
        <v>307</v>
      </c>
      <c r="L1" s="262"/>
    </row>
    <row r="2" spans="1:16" ht="21" customHeight="1" x14ac:dyDescent="0.25">
      <c r="A2" s="223"/>
      <c r="B2" s="223"/>
      <c r="C2" s="263"/>
      <c r="D2" s="262"/>
      <c r="E2" s="262"/>
      <c r="F2" s="42"/>
      <c r="G2" s="42"/>
      <c r="H2" s="223"/>
      <c r="I2" s="223"/>
      <c r="J2" s="264"/>
      <c r="K2" s="262"/>
      <c r="L2" s="262"/>
    </row>
    <row r="3" spans="1:16" x14ac:dyDescent="0.25">
      <c r="A3" s="42"/>
      <c r="B3" s="42"/>
      <c r="C3" s="11"/>
      <c r="D3" s="42"/>
      <c r="E3" s="42"/>
      <c r="F3" s="42"/>
      <c r="G3" s="42"/>
      <c r="H3" s="42"/>
      <c r="I3" s="42"/>
      <c r="J3" s="11"/>
      <c r="K3" s="42"/>
      <c r="L3" s="42"/>
    </row>
    <row r="4" spans="1:16" x14ac:dyDescent="0.25">
      <c r="A4" s="42"/>
      <c r="B4" s="42"/>
      <c r="C4" s="11"/>
      <c r="D4" s="42"/>
      <c r="E4" s="42"/>
      <c r="F4" s="42"/>
      <c r="G4" s="42"/>
      <c r="H4" s="42"/>
      <c r="I4" s="42"/>
      <c r="J4" s="11"/>
      <c r="K4" s="42"/>
      <c r="L4" s="42"/>
      <c r="N4" s="133" t="s">
        <v>278</v>
      </c>
      <c r="O4" s="133" t="s">
        <v>279</v>
      </c>
    </row>
    <row r="5" spans="1:16" x14ac:dyDescent="0.25">
      <c r="A5" s="42" t="s">
        <v>308</v>
      </c>
      <c r="B5" s="42" t="s">
        <v>309</v>
      </c>
      <c r="C5" s="11">
        <f>J5</f>
        <v>1000</v>
      </c>
      <c r="D5" s="42"/>
      <c r="E5" s="42"/>
      <c r="H5" s="42" t="s">
        <v>308</v>
      </c>
      <c r="I5" s="42" t="s">
        <v>309</v>
      </c>
      <c r="J5" s="32">
        <f>IF(P14="","",P14)</f>
        <v>1000</v>
      </c>
      <c r="M5" s="30" t="s">
        <v>308</v>
      </c>
      <c r="N5" s="3"/>
      <c r="O5" s="3"/>
    </row>
    <row r="6" spans="1:16" x14ac:dyDescent="0.25">
      <c r="A6" s="42" t="s">
        <v>292</v>
      </c>
      <c r="B6" s="42" t="s">
        <v>293</v>
      </c>
      <c r="C6" s="11">
        <f>J6</f>
        <v>1000</v>
      </c>
      <c r="D6" s="42"/>
      <c r="E6" s="42"/>
      <c r="H6" s="42" t="s">
        <v>292</v>
      </c>
      <c r="I6" s="42" t="s">
        <v>293</v>
      </c>
      <c r="J6" s="32">
        <f>IF(P25="","",P25)</f>
        <v>1000</v>
      </c>
      <c r="M6" s="146" t="s">
        <v>284</v>
      </c>
      <c r="N6" s="147" t="s">
        <v>157</v>
      </c>
      <c r="O6" s="147" t="s">
        <v>157</v>
      </c>
    </row>
    <row r="7" spans="1:16" x14ac:dyDescent="0.25">
      <c r="A7" s="42" t="s">
        <v>310</v>
      </c>
      <c r="B7" s="42" t="s">
        <v>311</v>
      </c>
      <c r="C7" s="11">
        <f>J7</f>
        <v>1000</v>
      </c>
      <c r="D7" s="42"/>
      <c r="E7" s="42"/>
      <c r="H7" s="42" t="s">
        <v>310</v>
      </c>
      <c r="I7" s="42" t="s">
        <v>311</v>
      </c>
      <c r="J7" s="32">
        <f>IF(P37="","",P37)</f>
        <v>1000</v>
      </c>
      <c r="M7" s="162" t="s">
        <v>291</v>
      </c>
      <c r="N7" s="149">
        <v>100</v>
      </c>
      <c r="O7" s="149">
        <v>100</v>
      </c>
    </row>
    <row r="8" spans="1:16" x14ac:dyDescent="0.25">
      <c r="A8" s="42"/>
      <c r="B8" s="42"/>
      <c r="C8" s="11"/>
      <c r="D8" s="42"/>
      <c r="E8" s="42"/>
      <c r="M8" s="162" t="s">
        <v>301</v>
      </c>
      <c r="N8" s="155">
        <v>50</v>
      </c>
      <c r="O8" s="155">
        <v>50</v>
      </c>
    </row>
    <row r="9" spans="1:16" x14ac:dyDescent="0.25">
      <c r="A9" s="42"/>
      <c r="B9" s="42"/>
      <c r="C9" s="11"/>
      <c r="D9" s="42"/>
      <c r="E9" s="42"/>
      <c r="M9" s="162" t="s">
        <v>253</v>
      </c>
      <c r="N9" s="149">
        <v>100</v>
      </c>
      <c r="O9" s="149">
        <v>100</v>
      </c>
    </row>
    <row r="10" spans="1:16" x14ac:dyDescent="0.25">
      <c r="A10" s="42"/>
      <c r="B10" s="42"/>
      <c r="C10" s="11"/>
      <c r="D10" s="42"/>
      <c r="E10" s="42"/>
      <c r="M10" s="162" t="s">
        <v>312</v>
      </c>
      <c r="N10" s="149">
        <v>150</v>
      </c>
      <c r="O10" s="149">
        <v>150</v>
      </c>
    </row>
    <row r="11" spans="1:16" x14ac:dyDescent="0.25">
      <c r="A11" s="42"/>
      <c r="B11" s="42"/>
      <c r="C11" s="11"/>
      <c r="D11" s="42"/>
      <c r="E11" s="42"/>
      <c r="M11" s="148" t="s">
        <v>313</v>
      </c>
      <c r="N11" s="149">
        <v>100</v>
      </c>
      <c r="O11" s="149">
        <v>100</v>
      </c>
    </row>
    <row r="12" spans="1:16" x14ac:dyDescent="0.25">
      <c r="A12" s="42"/>
      <c r="B12" s="42"/>
      <c r="C12" s="11"/>
      <c r="D12" s="42"/>
      <c r="E12" s="42"/>
      <c r="M12" s="148"/>
      <c r="N12" s="149"/>
      <c r="O12" s="149"/>
    </row>
    <row r="13" spans="1:16" x14ac:dyDescent="0.25">
      <c r="A13" s="42"/>
      <c r="B13" s="42"/>
      <c r="C13" s="11"/>
      <c r="D13" s="42"/>
      <c r="E13" s="42"/>
      <c r="M13" s="153"/>
      <c r="N13" s="154"/>
      <c r="O13" s="154"/>
    </row>
    <row r="14" spans="1:16" x14ac:dyDescent="0.25">
      <c r="A14" s="42"/>
      <c r="B14" s="42"/>
      <c r="C14" s="11"/>
      <c r="D14" s="42"/>
      <c r="E14" s="42"/>
      <c r="M14" s="148" t="s">
        <v>257</v>
      </c>
      <c r="N14" s="155">
        <f>SUM(N7:N13)</f>
        <v>500</v>
      </c>
      <c r="O14" s="155">
        <f>SUM(O7:O13)</f>
        <v>500</v>
      </c>
      <c r="P14" s="54">
        <f>SUM(N14:O14)</f>
        <v>1000</v>
      </c>
    </row>
    <row r="15" spans="1:16" x14ac:dyDescent="0.25">
      <c r="A15" s="42"/>
      <c r="B15" s="42"/>
      <c r="C15" s="11"/>
      <c r="D15" s="42"/>
      <c r="E15" s="42"/>
      <c r="M15" s="3"/>
      <c r="N15" s="3"/>
      <c r="O15" s="3"/>
    </row>
    <row r="16" spans="1:16" x14ac:dyDescent="0.25">
      <c r="A16" s="42"/>
      <c r="B16" s="42"/>
      <c r="C16" s="11"/>
      <c r="D16" s="42"/>
      <c r="E16" s="42"/>
      <c r="M16" s="30" t="s">
        <v>292</v>
      </c>
      <c r="N16" s="3"/>
      <c r="O16" s="3"/>
    </row>
    <row r="17" spans="1:16" x14ac:dyDescent="0.25">
      <c r="A17" s="42"/>
      <c r="B17" s="42"/>
      <c r="C17" s="11"/>
      <c r="D17" s="42"/>
      <c r="E17" s="42"/>
      <c r="M17" s="146" t="s">
        <v>284</v>
      </c>
      <c r="N17" s="147" t="s">
        <v>157</v>
      </c>
      <c r="O17" s="147" t="s">
        <v>157</v>
      </c>
    </row>
    <row r="18" spans="1:16" x14ac:dyDescent="0.25">
      <c r="A18" s="42"/>
      <c r="B18" s="42"/>
      <c r="C18" s="11"/>
      <c r="D18" s="42"/>
      <c r="E18" s="42"/>
      <c r="M18" s="162" t="s">
        <v>128</v>
      </c>
      <c r="N18" s="149">
        <v>50</v>
      </c>
      <c r="O18" s="149">
        <v>50</v>
      </c>
    </row>
    <row r="19" spans="1:16" x14ac:dyDescent="0.25">
      <c r="A19" s="42"/>
      <c r="B19" s="42"/>
      <c r="C19" s="11"/>
      <c r="D19" s="42"/>
      <c r="E19" s="42"/>
      <c r="M19" s="162" t="s">
        <v>314</v>
      </c>
      <c r="N19" s="149">
        <v>300</v>
      </c>
      <c r="O19" s="149">
        <v>300</v>
      </c>
    </row>
    <row r="20" spans="1:16" x14ac:dyDescent="0.25">
      <c r="A20" s="42"/>
      <c r="B20" s="42"/>
      <c r="C20" s="11"/>
      <c r="D20" s="42"/>
      <c r="E20" s="42"/>
      <c r="M20" s="34" t="s">
        <v>315</v>
      </c>
      <c r="N20" s="149">
        <v>150</v>
      </c>
      <c r="O20" s="149">
        <v>150</v>
      </c>
    </row>
    <row r="21" spans="1:16" x14ac:dyDescent="0.25">
      <c r="A21" s="42"/>
      <c r="B21" s="42"/>
      <c r="C21" s="11"/>
      <c r="D21" s="42"/>
      <c r="E21" s="42"/>
      <c r="M21" s="162"/>
      <c r="N21" s="149"/>
      <c r="O21" s="149"/>
    </row>
    <row r="22" spans="1:16" x14ac:dyDescent="0.25">
      <c r="A22" s="42" t="s">
        <v>257</v>
      </c>
      <c r="B22" s="42"/>
      <c r="C22" s="12">
        <f>SUM(C5:C21)</f>
        <v>3000</v>
      </c>
      <c r="D22" s="42"/>
      <c r="E22" s="42"/>
      <c r="J22" s="13"/>
      <c r="M22" s="162"/>
      <c r="N22" s="149"/>
      <c r="O22" s="149"/>
    </row>
    <row r="23" spans="1:16" x14ac:dyDescent="0.25">
      <c r="M23" s="162"/>
      <c r="N23" s="149"/>
      <c r="O23" s="149"/>
    </row>
    <row r="24" spans="1:16" x14ac:dyDescent="0.25">
      <c r="M24" s="164"/>
      <c r="N24" s="165"/>
      <c r="O24" s="165"/>
    </row>
    <row r="25" spans="1:16" x14ac:dyDescent="0.25">
      <c r="M25" s="148" t="s">
        <v>257</v>
      </c>
      <c r="N25" s="155">
        <f>SUM(N18:N23)</f>
        <v>500</v>
      </c>
      <c r="O25" s="155">
        <f>SUM(O18:O23)</f>
        <v>500</v>
      </c>
      <c r="P25" s="54">
        <f>SUM(N25:O25)</f>
        <v>1000</v>
      </c>
    </row>
    <row r="26" spans="1:16" x14ac:dyDescent="0.25">
      <c r="M26" s="3"/>
      <c r="N26" s="3"/>
      <c r="O26" s="3"/>
    </row>
    <row r="27" spans="1:16" x14ac:dyDescent="0.25">
      <c r="M27" s="30" t="s">
        <v>310</v>
      </c>
      <c r="N27" s="3"/>
      <c r="O27" s="3"/>
    </row>
    <row r="28" spans="1:16" x14ac:dyDescent="0.25">
      <c r="M28" s="146" t="s">
        <v>284</v>
      </c>
      <c r="N28" s="147" t="s">
        <v>157</v>
      </c>
      <c r="O28" s="147" t="s">
        <v>157</v>
      </c>
    </row>
    <row r="29" spans="1:16" x14ac:dyDescent="0.25">
      <c r="M29" s="162" t="s">
        <v>316</v>
      </c>
      <c r="N29" s="149">
        <v>75</v>
      </c>
      <c r="O29" s="149">
        <v>75</v>
      </c>
    </row>
    <row r="30" spans="1:16" x14ac:dyDescent="0.25">
      <c r="M30" s="162" t="s">
        <v>317</v>
      </c>
      <c r="N30" s="149">
        <v>175</v>
      </c>
      <c r="O30" s="149">
        <v>175</v>
      </c>
    </row>
    <row r="31" spans="1:16" x14ac:dyDescent="0.25">
      <c r="M31" s="34" t="s">
        <v>125</v>
      </c>
      <c r="N31" s="149">
        <v>50</v>
      </c>
      <c r="O31" s="149">
        <v>50</v>
      </c>
    </row>
    <row r="32" spans="1:16" x14ac:dyDescent="0.25">
      <c r="M32" s="34" t="s">
        <v>318</v>
      </c>
      <c r="N32" s="149">
        <v>100</v>
      </c>
      <c r="O32" s="149">
        <v>100</v>
      </c>
    </row>
    <row r="33" spans="13:16" x14ac:dyDescent="0.25">
      <c r="M33" s="34" t="s">
        <v>319</v>
      </c>
      <c r="N33" s="149">
        <v>20</v>
      </c>
      <c r="O33" s="149">
        <v>20</v>
      </c>
    </row>
    <row r="34" spans="13:16" x14ac:dyDescent="0.25">
      <c r="M34" s="34" t="s">
        <v>296</v>
      </c>
      <c r="N34" s="149">
        <v>30</v>
      </c>
      <c r="O34" s="149">
        <v>30</v>
      </c>
    </row>
    <row r="35" spans="13:16" x14ac:dyDescent="0.25">
      <c r="M35" s="162" t="s">
        <v>320</v>
      </c>
      <c r="N35" s="149">
        <v>50</v>
      </c>
      <c r="O35" s="149">
        <v>50</v>
      </c>
    </row>
    <row r="36" spans="13:16" x14ac:dyDescent="0.25">
      <c r="M36" s="163"/>
      <c r="N36" s="154"/>
      <c r="O36" s="154"/>
    </row>
    <row r="37" spans="13:16" x14ac:dyDescent="0.25">
      <c r="M37" s="148" t="s">
        <v>257</v>
      </c>
      <c r="N37" s="155">
        <f>SUM(N29:N36)</f>
        <v>500</v>
      </c>
      <c r="O37" s="155">
        <f>SUM(O29:O36)</f>
        <v>500</v>
      </c>
      <c r="P37" s="54">
        <f>SUM(N37:O37)</f>
        <v>1000</v>
      </c>
    </row>
  </sheetData>
  <sheetProtection password="E36D" sheet="1" objects="1" scenarios="1"/>
  <mergeCells count="6">
    <mergeCell ref="K1:L2"/>
    <mergeCell ref="A1:B2"/>
    <mergeCell ref="C1:C2"/>
    <mergeCell ref="D1:E2"/>
    <mergeCell ref="H1:I2"/>
    <mergeCell ref="J1:J2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F0"/>
  </sheetPr>
  <dimension ref="A1:AMJ37"/>
  <sheetViews>
    <sheetView zoomScaleNormal="100" workbookViewId="0">
      <selection activeCell="H26" sqref="H26"/>
    </sheetView>
  </sheetViews>
  <sheetFormatPr baseColWidth="10" defaultColWidth="11" defaultRowHeight="15" x14ac:dyDescent="0.25"/>
  <cols>
    <col min="1" max="1" width="8.28515625" style="34" customWidth="1"/>
    <col min="2" max="2" width="33" style="34" customWidth="1"/>
    <col min="3" max="3" width="10.85546875" style="34" customWidth="1"/>
    <col min="4" max="8" width="11" style="34"/>
    <col min="9" max="9" width="33" style="34" customWidth="1"/>
    <col min="10" max="10" width="10.85546875" style="34" customWidth="1"/>
    <col min="11" max="12" width="11" style="34"/>
    <col min="13" max="13" width="21.5703125" style="34" customWidth="1"/>
    <col min="14" max="15" width="12.85546875" style="34" customWidth="1"/>
    <col min="16" max="1024" width="11" style="34"/>
  </cols>
  <sheetData>
    <row r="1" spans="1:16" ht="19.5" customHeight="1" x14ac:dyDescent="0.25">
      <c r="A1" s="223" t="str">
        <f>IF(H1="","",H1)</f>
        <v>Fachschaften Tuttlingen</v>
      </c>
      <c r="B1" s="223"/>
      <c r="C1" s="265"/>
      <c r="D1" s="262" t="str">
        <f>IF(K1="","",K1)</f>
        <v>Anlage A13</v>
      </c>
      <c r="E1" s="262"/>
      <c r="F1" s="42"/>
      <c r="G1" s="42"/>
      <c r="H1" s="223" t="s">
        <v>321</v>
      </c>
      <c r="I1" s="223"/>
      <c r="J1" s="223"/>
      <c r="K1" s="262" t="s">
        <v>322</v>
      </c>
      <c r="L1" s="262"/>
    </row>
    <row r="2" spans="1:16" ht="19.5" customHeight="1" x14ac:dyDescent="0.25">
      <c r="A2" s="223"/>
      <c r="B2" s="223"/>
      <c r="C2" s="265"/>
      <c r="D2" s="262"/>
      <c r="E2" s="262"/>
      <c r="F2" s="42"/>
      <c r="G2" s="42"/>
      <c r="H2" s="223"/>
      <c r="I2" s="223"/>
      <c r="J2" s="223"/>
      <c r="K2" s="262"/>
      <c r="L2" s="262"/>
    </row>
    <row r="3" spans="1:16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1:16" x14ac:dyDescent="0.25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N4" s="34" t="s">
        <v>278</v>
      </c>
      <c r="O4" s="34" t="s">
        <v>279</v>
      </c>
    </row>
    <row r="5" spans="1:16" x14ac:dyDescent="0.25">
      <c r="A5" s="42" t="s">
        <v>323</v>
      </c>
      <c r="B5" s="42" t="s">
        <v>324</v>
      </c>
      <c r="C5" s="11">
        <v>1000</v>
      </c>
      <c r="H5" s="34" t="s">
        <v>323</v>
      </c>
      <c r="I5" s="34" t="s">
        <v>324</v>
      </c>
      <c r="J5" s="32">
        <f>IF(P14="","",P14)</f>
        <v>1000</v>
      </c>
      <c r="M5" s="30" t="s">
        <v>323</v>
      </c>
      <c r="N5" s="3"/>
      <c r="O5" s="3"/>
      <c r="P5" s="48"/>
    </row>
    <row r="6" spans="1:16" x14ac:dyDescent="0.25">
      <c r="A6" s="42"/>
      <c r="B6" s="42"/>
      <c r="C6" s="11"/>
      <c r="J6" s="32"/>
      <c r="M6" s="146" t="s">
        <v>284</v>
      </c>
      <c r="N6" s="147" t="s">
        <v>157</v>
      </c>
      <c r="O6" s="147" t="s">
        <v>157</v>
      </c>
    </row>
    <row r="7" spans="1:16" x14ac:dyDescent="0.25">
      <c r="A7" s="42"/>
      <c r="B7" s="42"/>
      <c r="C7" s="11"/>
      <c r="J7" s="32"/>
      <c r="M7" s="162" t="s">
        <v>128</v>
      </c>
      <c r="N7" s="149">
        <v>100</v>
      </c>
      <c r="O7" s="149">
        <v>100</v>
      </c>
    </row>
    <row r="8" spans="1:16" x14ac:dyDescent="0.25">
      <c r="A8" s="42"/>
      <c r="B8" s="42"/>
      <c r="C8" s="11"/>
      <c r="J8" s="32"/>
      <c r="M8" s="162" t="s">
        <v>299</v>
      </c>
      <c r="N8" s="155">
        <v>100</v>
      </c>
      <c r="O8" s="155">
        <v>100</v>
      </c>
    </row>
    <row r="9" spans="1:16" x14ac:dyDescent="0.25">
      <c r="A9" s="42"/>
      <c r="B9" s="42"/>
      <c r="C9" s="11"/>
      <c r="J9" s="32"/>
      <c r="M9" s="162" t="s">
        <v>134</v>
      </c>
      <c r="N9" s="149">
        <v>300</v>
      </c>
      <c r="O9" s="149">
        <v>300</v>
      </c>
    </row>
    <row r="10" spans="1:16" x14ac:dyDescent="0.25">
      <c r="A10" s="42"/>
      <c r="B10" s="42"/>
      <c r="C10" s="11"/>
      <c r="J10" s="32"/>
      <c r="M10" s="162"/>
      <c r="N10" s="149"/>
      <c r="O10" s="149"/>
    </row>
    <row r="11" spans="1:16" x14ac:dyDescent="0.25">
      <c r="A11" s="42"/>
      <c r="B11" s="42"/>
      <c r="C11" s="11"/>
      <c r="J11" s="32"/>
      <c r="M11" s="148"/>
      <c r="N11" s="149"/>
      <c r="O11" s="149"/>
    </row>
    <row r="12" spans="1:16" x14ac:dyDescent="0.25">
      <c r="A12" s="42"/>
      <c r="B12" s="42"/>
      <c r="C12" s="11"/>
      <c r="J12" s="32"/>
      <c r="M12" s="148"/>
      <c r="N12" s="149"/>
      <c r="O12" s="149"/>
    </row>
    <row r="13" spans="1:16" x14ac:dyDescent="0.25">
      <c r="A13" s="42"/>
      <c r="B13" s="42"/>
      <c r="C13" s="11"/>
      <c r="J13" s="32"/>
      <c r="M13" s="153"/>
      <c r="N13" s="154"/>
      <c r="O13" s="154"/>
    </row>
    <row r="14" spans="1:16" x14ac:dyDescent="0.25">
      <c r="A14" s="42"/>
      <c r="B14" s="42"/>
      <c r="C14" s="11"/>
      <c r="J14" s="32"/>
      <c r="M14" s="148" t="s">
        <v>257</v>
      </c>
      <c r="N14" s="155">
        <f>SUM(N7:N13)</f>
        <v>500</v>
      </c>
      <c r="O14" s="155">
        <f>SUM(O7:O13)</f>
        <v>500</v>
      </c>
      <c r="P14" s="166">
        <f>SUM(N14:O14)</f>
        <v>1000</v>
      </c>
    </row>
    <row r="15" spans="1:16" x14ac:dyDescent="0.25">
      <c r="A15" s="42"/>
      <c r="B15" s="42"/>
      <c r="C15" s="11"/>
      <c r="J15" s="32"/>
      <c r="M15" s="3"/>
      <c r="N15" s="3"/>
      <c r="O15" s="3"/>
    </row>
    <row r="16" spans="1:16" x14ac:dyDescent="0.25">
      <c r="A16" s="42"/>
      <c r="B16" s="42"/>
      <c r="C16" s="11"/>
      <c r="J16" s="32"/>
      <c r="M16" s="30"/>
      <c r="N16" s="3"/>
      <c r="O16" s="3"/>
    </row>
    <row r="17" spans="1:15" x14ac:dyDescent="0.25">
      <c r="A17" s="42"/>
      <c r="B17" s="42"/>
      <c r="C17" s="11"/>
      <c r="J17" s="32"/>
      <c r="M17" s="167"/>
      <c r="N17" s="167"/>
      <c r="O17" s="167"/>
    </row>
    <row r="18" spans="1:15" x14ac:dyDescent="0.25">
      <c r="A18" s="42"/>
      <c r="B18" s="42"/>
      <c r="C18" s="11"/>
      <c r="J18" s="32"/>
      <c r="M18" s="162"/>
      <c r="N18" s="168"/>
      <c r="O18" s="168"/>
    </row>
    <row r="19" spans="1:15" x14ac:dyDescent="0.25">
      <c r="A19" s="42"/>
      <c r="B19" s="42"/>
      <c r="C19" s="11"/>
      <c r="J19" s="32"/>
      <c r="M19" s="162"/>
      <c r="N19" s="168"/>
      <c r="O19" s="168"/>
    </row>
    <row r="20" spans="1:15" x14ac:dyDescent="0.25">
      <c r="A20" s="42"/>
      <c r="B20" s="42"/>
      <c r="C20" s="11"/>
      <c r="J20" s="32"/>
      <c r="N20" s="168"/>
      <c r="O20" s="168"/>
    </row>
    <row r="21" spans="1:15" x14ac:dyDescent="0.25">
      <c r="A21" s="42"/>
      <c r="B21" s="42"/>
      <c r="C21" s="11"/>
      <c r="J21" s="32"/>
      <c r="M21" s="162"/>
      <c r="N21" s="168"/>
      <c r="O21" s="168"/>
    </row>
    <row r="22" spans="1:15" x14ac:dyDescent="0.25">
      <c r="A22" s="42" t="s">
        <v>257</v>
      </c>
      <c r="B22" s="42"/>
      <c r="C22" s="12">
        <f>SUM(C5:C21)</f>
        <v>1000</v>
      </c>
      <c r="J22" s="13"/>
      <c r="M22" s="162"/>
      <c r="N22" s="168"/>
      <c r="O22" s="168"/>
    </row>
    <row r="23" spans="1:15" x14ac:dyDescent="0.25">
      <c r="C23" s="33"/>
      <c r="M23" s="162"/>
      <c r="N23" s="168"/>
      <c r="O23" s="168"/>
    </row>
    <row r="24" spans="1:15" x14ac:dyDescent="0.25">
      <c r="M24" s="3"/>
      <c r="N24" s="3"/>
      <c r="O24" s="3"/>
    </row>
    <row r="25" spans="1:15" x14ac:dyDescent="0.25">
      <c r="M25" s="148"/>
      <c r="N25" s="169"/>
      <c r="O25" s="169"/>
    </row>
    <row r="26" spans="1:15" x14ac:dyDescent="0.25">
      <c r="M26" s="3"/>
      <c r="N26" s="3"/>
      <c r="O26" s="3"/>
    </row>
    <row r="27" spans="1:15" x14ac:dyDescent="0.25">
      <c r="M27" s="30"/>
      <c r="N27" s="3"/>
      <c r="O27" s="3"/>
    </row>
    <row r="28" spans="1:15" x14ac:dyDescent="0.25">
      <c r="M28" s="167"/>
      <c r="N28" s="167"/>
      <c r="O28" s="167"/>
    </row>
    <row r="29" spans="1:15" x14ac:dyDescent="0.25">
      <c r="M29" s="162"/>
      <c r="N29" s="168"/>
      <c r="O29" s="168"/>
    </row>
    <row r="30" spans="1:15" x14ac:dyDescent="0.25">
      <c r="M30" s="162"/>
      <c r="N30" s="168"/>
      <c r="O30" s="168"/>
    </row>
    <row r="31" spans="1:15" x14ac:dyDescent="0.25">
      <c r="N31" s="168"/>
      <c r="O31" s="168"/>
    </row>
    <row r="32" spans="1:15" x14ac:dyDescent="0.25">
      <c r="N32" s="168"/>
      <c r="O32" s="168"/>
    </row>
    <row r="33" spans="13:15" x14ac:dyDescent="0.25">
      <c r="N33" s="168"/>
      <c r="O33" s="168"/>
    </row>
    <row r="34" spans="13:15" x14ac:dyDescent="0.25">
      <c r="N34" s="168"/>
      <c r="O34" s="168"/>
    </row>
    <row r="35" spans="13:15" x14ac:dyDescent="0.25">
      <c r="M35" s="162"/>
      <c r="N35" s="168"/>
      <c r="O35" s="168"/>
    </row>
    <row r="36" spans="13:15" x14ac:dyDescent="0.25">
      <c r="M36" s="162"/>
      <c r="N36" s="168"/>
      <c r="O36" s="168"/>
    </row>
    <row r="37" spans="13:15" x14ac:dyDescent="0.25">
      <c r="M37" s="148"/>
      <c r="N37" s="169"/>
      <c r="O37" s="169"/>
    </row>
  </sheetData>
  <sheetProtection password="E36D" sheet="1" objects="1" scenarios="1"/>
  <mergeCells count="6">
    <mergeCell ref="K1:L2"/>
    <mergeCell ref="A1:B2"/>
    <mergeCell ref="C1:C2"/>
    <mergeCell ref="D1:E2"/>
    <mergeCell ref="H1:I2"/>
    <mergeCell ref="J1:J2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AMJ33"/>
  <sheetViews>
    <sheetView zoomScaleNormal="100" workbookViewId="0">
      <selection activeCell="I28" sqref="I28"/>
    </sheetView>
  </sheetViews>
  <sheetFormatPr baseColWidth="10" defaultColWidth="11" defaultRowHeight="15" x14ac:dyDescent="0.25"/>
  <cols>
    <col min="1" max="2" width="11" style="3"/>
    <col min="3" max="3" width="12.7109375" style="3" customWidth="1"/>
    <col min="4" max="4" width="6.42578125" style="3" customWidth="1"/>
    <col min="5" max="5" width="11" style="3"/>
    <col min="6" max="6" width="12" style="3" customWidth="1"/>
    <col min="7" max="10" width="11" style="3"/>
    <col min="11" max="11" width="11.5703125" style="3" bestFit="1" customWidth="1"/>
    <col min="12" max="12" width="23.5703125" style="3" customWidth="1"/>
    <col min="13" max="1024" width="11" style="3"/>
  </cols>
  <sheetData>
    <row r="1" spans="1:15" x14ac:dyDescent="0.25">
      <c r="A1"/>
      <c r="B1"/>
      <c r="C1"/>
      <c r="D1" s="218" t="s">
        <v>62</v>
      </c>
      <c r="E1" s="218"/>
      <c r="F1"/>
      <c r="G1"/>
      <c r="H1"/>
    </row>
    <row r="2" spans="1:15" x14ac:dyDescent="0.25">
      <c r="A2"/>
      <c r="B2"/>
      <c r="C2"/>
      <c r="D2" s="218"/>
      <c r="E2" s="218"/>
      <c r="F2"/>
      <c r="G2"/>
      <c r="H2"/>
    </row>
    <row r="3" spans="1:15" x14ac:dyDescent="0.25">
      <c r="A3"/>
      <c r="B3"/>
      <c r="C3"/>
      <c r="D3"/>
      <c r="E3"/>
      <c r="F3"/>
      <c r="G3"/>
      <c r="H3"/>
    </row>
    <row r="4" spans="1:15" x14ac:dyDescent="0.25">
      <c r="A4"/>
      <c r="B4"/>
      <c r="C4"/>
      <c r="D4"/>
      <c r="E4"/>
      <c r="F4"/>
      <c r="G4"/>
      <c r="H4"/>
    </row>
    <row r="5" spans="1:15" x14ac:dyDescent="0.25">
      <c r="A5"/>
      <c r="B5"/>
      <c r="C5"/>
      <c r="D5"/>
      <c r="E5"/>
      <c r="F5"/>
      <c r="G5"/>
      <c r="H5"/>
    </row>
    <row r="6" spans="1:15" x14ac:dyDescent="0.25">
      <c r="A6"/>
      <c r="B6"/>
      <c r="C6"/>
      <c r="D6"/>
      <c r="E6"/>
      <c r="F6"/>
      <c r="G6"/>
      <c r="H6"/>
    </row>
    <row r="7" spans="1:15" x14ac:dyDescent="0.25">
      <c r="A7"/>
      <c r="B7"/>
      <c r="C7"/>
      <c r="D7"/>
      <c r="E7"/>
      <c r="F7"/>
      <c r="G7"/>
      <c r="H7"/>
      <c r="K7" s="3" t="s">
        <v>103</v>
      </c>
      <c r="M7" s="3" t="s">
        <v>104</v>
      </c>
      <c r="O7" s="32"/>
    </row>
    <row r="8" spans="1:15" x14ac:dyDescent="0.25">
      <c r="A8"/>
      <c r="B8"/>
      <c r="C8" s="11">
        <f>IF(K8="","",K8)</f>
        <v>152548.44</v>
      </c>
      <c r="D8"/>
      <c r="E8" s="37" t="s">
        <v>105</v>
      </c>
      <c r="F8"/>
      <c r="G8" s="38"/>
      <c r="H8"/>
      <c r="K8" s="32">
        <v>152548.44</v>
      </c>
      <c r="L8"/>
      <c r="M8" s="39">
        <v>44274</v>
      </c>
    </row>
    <row r="9" spans="1:15" x14ac:dyDescent="0.25">
      <c r="A9"/>
      <c r="B9"/>
      <c r="C9" s="11">
        <f>IF(K9="","",K9)</f>
        <v>60200</v>
      </c>
      <c r="D9"/>
      <c r="E9" s="37" t="s">
        <v>118</v>
      </c>
      <c r="F9" t="s">
        <v>351</v>
      </c>
      <c r="G9">
        <v>2023</v>
      </c>
      <c r="H9"/>
      <c r="K9" s="32">
        <v>60200</v>
      </c>
    </row>
    <row r="10" spans="1:15" x14ac:dyDescent="0.25">
      <c r="A10"/>
      <c r="B10"/>
      <c r="C10" s="11" t="str">
        <f>IF(K10="","",K10)</f>
        <v/>
      </c>
      <c r="D10"/>
      <c r="E10" s="37" t="s">
        <v>118</v>
      </c>
      <c r="F10"/>
      <c r="G10"/>
      <c r="H10"/>
      <c r="I10"/>
      <c r="J10"/>
      <c r="K10" s="40"/>
    </row>
    <row r="11" spans="1:15" x14ac:dyDescent="0.25">
      <c r="A11"/>
      <c r="B11"/>
      <c r="C11" s="11">
        <f t="shared" ref="C11:C16" si="0">-K11*J11</f>
        <v>-17324</v>
      </c>
      <c r="D11"/>
      <c r="E11" s="37" t="s">
        <v>106</v>
      </c>
      <c r="F11"/>
      <c r="G11"/>
      <c r="H11"/>
      <c r="J11" s="41">
        <v>0.5</v>
      </c>
      <c r="K11" s="32">
        <f>('A 1'!C32)+('A 2'!C32)+('A 3'!C32)</f>
        <v>34648</v>
      </c>
    </row>
    <row r="12" spans="1:15" x14ac:dyDescent="0.25">
      <c r="A12"/>
      <c r="B12"/>
      <c r="C12" s="11">
        <f t="shared" si="0"/>
        <v>-15582.32</v>
      </c>
      <c r="D12"/>
      <c r="E12" s="37" t="s">
        <v>107</v>
      </c>
      <c r="F12"/>
      <c r="G12"/>
      <c r="H12"/>
      <c r="J12" s="41">
        <v>0.5</v>
      </c>
      <c r="K12" s="32">
        <f>('A 4'!N63)+('A 5'!N34)+('A 6'!N23)</f>
        <v>31164.639999999999</v>
      </c>
    </row>
    <row r="13" spans="1:15" x14ac:dyDescent="0.25">
      <c r="A13"/>
      <c r="B13"/>
      <c r="C13" s="11">
        <f t="shared" si="0"/>
        <v>-11780</v>
      </c>
      <c r="D13"/>
      <c r="E13" s="37" t="s">
        <v>108</v>
      </c>
      <c r="F13"/>
      <c r="G13"/>
      <c r="H13"/>
      <c r="J13" s="41">
        <v>0.5</v>
      </c>
      <c r="K13" s="32">
        <f>('A 7'!D34)</f>
        <v>23560</v>
      </c>
    </row>
    <row r="14" spans="1:15" x14ac:dyDescent="0.25">
      <c r="A14"/>
      <c r="B14"/>
      <c r="C14" s="11">
        <f t="shared" si="0"/>
        <v>-8415</v>
      </c>
      <c r="D14"/>
      <c r="E14" s="37" t="s">
        <v>109</v>
      </c>
      <c r="F14"/>
      <c r="G14"/>
      <c r="H14"/>
      <c r="J14" s="41">
        <v>0.5</v>
      </c>
      <c r="K14" s="32">
        <f>('A 8'!N32)+('A 9'!M32)+('A 10'!J32)</f>
        <v>16830</v>
      </c>
    </row>
    <row r="15" spans="1:15" x14ac:dyDescent="0.25">
      <c r="A15"/>
      <c r="B15"/>
      <c r="C15" s="11">
        <f t="shared" si="0"/>
        <v>-4500</v>
      </c>
      <c r="D15"/>
      <c r="E15" s="37" t="s">
        <v>110</v>
      </c>
      <c r="F15"/>
      <c r="G15"/>
      <c r="H15"/>
      <c r="J15" s="41">
        <v>0.5</v>
      </c>
      <c r="K15" s="32">
        <f>('A 11'!C22)+('A12'!C22)+('A 13'!C22)</f>
        <v>9000</v>
      </c>
      <c r="L15" s="32"/>
    </row>
    <row r="16" spans="1:15" x14ac:dyDescent="0.25">
      <c r="A16"/>
      <c r="B16"/>
      <c r="C16" s="11">
        <f t="shared" si="0"/>
        <v>-22750</v>
      </c>
      <c r="D16"/>
      <c r="E16" s="37" t="s">
        <v>111</v>
      </c>
      <c r="F16" s="11"/>
      <c r="G16" s="11"/>
      <c r="H16"/>
      <c r="J16" s="41">
        <v>0.5</v>
      </c>
      <c r="K16" s="32">
        <v>45500</v>
      </c>
    </row>
    <row r="17" spans="1:11" x14ac:dyDescent="0.25">
      <c r="A17"/>
      <c r="B17"/>
      <c r="C17" s="11"/>
      <c r="D17" s="37"/>
      <c r="E17"/>
      <c r="F17"/>
      <c r="G17"/>
      <c r="H17"/>
      <c r="K17" s="32"/>
    </row>
    <row r="18" spans="1:11" x14ac:dyDescent="0.25">
      <c r="A18"/>
      <c r="B18"/>
      <c r="C18" s="11"/>
      <c r="D18" s="37"/>
      <c r="E18"/>
      <c r="F18"/>
      <c r="G18"/>
      <c r="H18"/>
      <c r="K18" s="32"/>
    </row>
    <row r="19" spans="1:11" x14ac:dyDescent="0.25">
      <c r="A19"/>
      <c r="B19"/>
      <c r="C19" s="11"/>
      <c r="D19" s="37"/>
      <c r="E19"/>
      <c r="F19"/>
      <c r="G19"/>
      <c r="H19"/>
      <c r="K19" s="32"/>
    </row>
    <row r="20" spans="1:11" x14ac:dyDescent="0.25">
      <c r="A20"/>
      <c r="B20"/>
      <c r="C20" s="11"/>
      <c r="D20" s="37"/>
      <c r="E20"/>
      <c r="F20"/>
      <c r="G20"/>
      <c r="H20"/>
    </row>
    <row r="21" spans="1:11" x14ac:dyDescent="0.25">
      <c r="A21"/>
      <c r="B21"/>
      <c r="C21" s="12">
        <f>SUM(C8:C19)</f>
        <v>132397.12</v>
      </c>
      <c r="D21" s="219" t="s">
        <v>112</v>
      </c>
      <c r="E21" s="219"/>
      <c r="F21" s="219"/>
      <c r="G21"/>
      <c r="H21"/>
    </row>
    <row r="22" spans="1:11" x14ac:dyDescent="0.25">
      <c r="A22"/>
      <c r="B22"/>
      <c r="C22" s="11"/>
      <c r="D22" s="37"/>
      <c r="E22"/>
      <c r="F22"/>
      <c r="G22"/>
      <c r="H22"/>
    </row>
    <row r="23" spans="1:11" x14ac:dyDescent="0.25">
      <c r="A23"/>
      <c r="B23"/>
      <c r="C23"/>
      <c r="D23"/>
      <c r="E23"/>
      <c r="F23"/>
      <c r="G23"/>
      <c r="H23"/>
    </row>
    <row r="24" spans="1:11" x14ac:dyDescent="0.25">
      <c r="A24"/>
      <c r="B24"/>
      <c r="C24" s="11"/>
      <c r="D24" s="37"/>
      <c r="E24"/>
      <c r="F24"/>
      <c r="G24"/>
      <c r="H24"/>
    </row>
    <row r="25" spans="1:11" x14ac:dyDescent="0.25">
      <c r="A25"/>
      <c r="B25"/>
      <c r="C25"/>
      <c r="D25"/>
      <c r="E25"/>
      <c r="F25"/>
      <c r="G25"/>
      <c r="H25"/>
    </row>
    <row r="26" spans="1:11" x14ac:dyDescent="0.25">
      <c r="A26"/>
      <c r="B26"/>
      <c r="C26"/>
      <c r="D26"/>
      <c r="E26"/>
      <c r="F26"/>
      <c r="G26"/>
      <c r="H26"/>
    </row>
    <row r="27" spans="1:11" x14ac:dyDescent="0.25">
      <c r="A27"/>
      <c r="B27"/>
      <c r="C27"/>
      <c r="D27"/>
      <c r="E27"/>
      <c r="F27"/>
      <c r="G27"/>
      <c r="H27"/>
    </row>
    <row r="28" spans="1:11" x14ac:dyDescent="0.25">
      <c r="A28"/>
      <c r="B28"/>
      <c r="C28"/>
      <c r="D28"/>
      <c r="E28"/>
      <c r="F28"/>
      <c r="G28"/>
      <c r="H28"/>
    </row>
    <row r="29" spans="1:11" x14ac:dyDescent="0.25">
      <c r="A29"/>
      <c r="B29"/>
      <c r="C29"/>
      <c r="D29"/>
      <c r="E29"/>
      <c r="F29"/>
      <c r="G29"/>
      <c r="H29"/>
    </row>
    <row r="30" spans="1:11" x14ac:dyDescent="0.25">
      <c r="A30"/>
      <c r="B30"/>
      <c r="C30"/>
      <c r="D30"/>
      <c r="E30"/>
      <c r="F30"/>
      <c r="G30"/>
      <c r="H30"/>
    </row>
    <row r="31" spans="1:11" x14ac:dyDescent="0.25">
      <c r="A31"/>
      <c r="B31"/>
      <c r="C31"/>
      <c r="D31"/>
      <c r="E31"/>
      <c r="F31"/>
      <c r="G31"/>
      <c r="H31"/>
    </row>
    <row r="32" spans="1:11" x14ac:dyDescent="0.25">
      <c r="A32"/>
      <c r="B32"/>
      <c r="C32"/>
      <c r="D32"/>
      <c r="E32"/>
      <c r="F32"/>
      <c r="G32"/>
      <c r="H32"/>
    </row>
    <row r="33" spans="1:10" x14ac:dyDescent="0.25">
      <c r="A33"/>
      <c r="B33"/>
      <c r="C33"/>
      <c r="D33"/>
      <c r="E33"/>
      <c r="F33"/>
      <c r="G33"/>
      <c r="H33"/>
      <c r="I33" s="13"/>
      <c r="J33" s="33"/>
    </row>
  </sheetData>
  <sheetProtection password="E36D" sheet="1" objects="1" scenarios="1"/>
  <mergeCells count="2">
    <mergeCell ref="D1:E2"/>
    <mergeCell ref="D21:F21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/>
  <ignoredErrors>
    <ignoredError sqref="K11:K16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558ED5"/>
  </sheetPr>
  <dimension ref="A1:AMJ48"/>
  <sheetViews>
    <sheetView topLeftCell="C7" zoomScaleNormal="100" workbookViewId="0">
      <selection activeCell="M30" sqref="M30"/>
    </sheetView>
  </sheetViews>
  <sheetFormatPr baseColWidth="10" defaultColWidth="11" defaultRowHeight="15" x14ac:dyDescent="0.25"/>
  <cols>
    <col min="1" max="1" width="20.5703125" style="3" customWidth="1"/>
    <col min="2" max="2" width="11" style="3"/>
    <col min="3" max="3" width="10.85546875" style="3" customWidth="1"/>
    <col min="4" max="4" width="6.42578125" style="3" customWidth="1"/>
    <col min="5" max="10" width="11" style="3"/>
    <col min="11" max="11" width="20.5703125" style="3" customWidth="1"/>
    <col min="12" max="12" width="11" style="3"/>
    <col min="13" max="13" width="10.85546875" style="3" customWidth="1"/>
    <col min="14" max="14" width="6.42578125" style="3" customWidth="1"/>
    <col min="15" max="1024" width="11" style="3"/>
  </cols>
  <sheetData>
    <row r="1" spans="1:19" ht="15" customHeight="1" x14ac:dyDescent="0.25">
      <c r="A1" s="220" t="str">
        <f>IF(K1="","",K1)</f>
        <v>Verwaltung AStA</v>
      </c>
      <c r="B1" s="220" t="str">
        <f>IF(L1="","",L1)</f>
        <v>Furtwangen</v>
      </c>
      <c r="C1" s="220"/>
      <c r="D1" s="221" t="str">
        <f>IF(N1="","",N1)</f>
        <v>Anlage A 1</v>
      </c>
      <c r="E1" s="221"/>
      <c r="F1"/>
      <c r="G1"/>
      <c r="H1"/>
      <c r="I1"/>
      <c r="J1"/>
      <c r="K1" s="220" t="s">
        <v>113</v>
      </c>
      <c r="L1" s="220" t="s">
        <v>23</v>
      </c>
      <c r="M1" s="220"/>
      <c r="N1" s="221" t="s">
        <v>114</v>
      </c>
      <c r="O1" s="221"/>
      <c r="P1"/>
      <c r="Q1"/>
      <c r="R1"/>
    </row>
    <row r="2" spans="1:19" ht="15" customHeight="1" x14ac:dyDescent="0.25">
      <c r="A2" s="220"/>
      <c r="B2" s="220"/>
      <c r="C2" s="220"/>
      <c r="D2" s="221"/>
      <c r="E2" s="221"/>
      <c r="F2"/>
      <c r="G2"/>
      <c r="H2"/>
      <c r="I2"/>
      <c r="J2"/>
      <c r="K2" s="220"/>
      <c r="L2" s="220"/>
      <c r="M2" s="220"/>
      <c r="N2" s="221"/>
      <c r="O2" s="221"/>
      <c r="P2"/>
      <c r="Q2"/>
      <c r="R2"/>
    </row>
    <row r="3" spans="1:19" x14ac:dyDescent="0.25">
      <c r="A3"/>
      <c r="B3"/>
      <c r="C3"/>
      <c r="D3"/>
      <c r="E3" s="11"/>
      <c r="F3"/>
      <c r="G3"/>
      <c r="H3"/>
      <c r="I3"/>
      <c r="J3"/>
      <c r="K3"/>
      <c r="L3"/>
      <c r="M3"/>
      <c r="N3"/>
      <c r="O3" s="11"/>
      <c r="P3"/>
      <c r="Q3"/>
      <c r="R3"/>
    </row>
    <row r="4" spans="1:19" x14ac:dyDescent="0.25">
      <c r="A4"/>
      <c r="B4"/>
      <c r="C4"/>
      <c r="D4"/>
      <c r="E4" s="11"/>
      <c r="F4"/>
      <c r="G4"/>
      <c r="H4"/>
      <c r="I4"/>
      <c r="J4"/>
      <c r="K4"/>
      <c r="L4"/>
      <c r="M4"/>
      <c r="N4"/>
      <c r="O4" s="11"/>
      <c r="P4"/>
      <c r="Q4"/>
      <c r="R4"/>
    </row>
    <row r="5" spans="1:19" x14ac:dyDescent="0.25">
      <c r="A5" t="str">
        <f t="shared" ref="A5:A20" si="0">IF(K5="","",K5)</f>
        <v>Reinigung</v>
      </c>
      <c r="B5" t="str">
        <f t="shared" ref="B5:B20" si="1">IF(L5="","",L5)</f>
        <v/>
      </c>
      <c r="C5" s="11">
        <f t="shared" ref="C5:C20" si="2">IF(M5="","",M5)</f>
        <v>200</v>
      </c>
      <c r="D5" s="42"/>
      <c r="E5" s="211" t="str">
        <f t="shared" ref="E5:E22" si="3">IF(O5="","",O5)</f>
        <v>Reinigungsmittel, Besen, Tücher usw.</v>
      </c>
      <c r="F5" s="211"/>
      <c r="G5" s="211"/>
      <c r="H5" s="211"/>
      <c r="K5" t="s">
        <v>115</v>
      </c>
      <c r="M5" s="43">
        <v>200</v>
      </c>
      <c r="N5" s="34"/>
      <c r="O5" s="222" t="s">
        <v>116</v>
      </c>
      <c r="P5" s="222"/>
      <c r="Q5" s="222"/>
      <c r="R5" s="222"/>
    </row>
    <row r="6" spans="1:19" x14ac:dyDescent="0.25">
      <c r="A6" t="str">
        <f t="shared" si="0"/>
        <v>Magazinentnahmen</v>
      </c>
      <c r="B6" t="str">
        <f t="shared" si="1"/>
        <v/>
      </c>
      <c r="C6" s="11">
        <f t="shared" si="2"/>
        <v>200</v>
      </c>
      <c r="D6" s="42"/>
      <c r="E6" s="211" t="str">
        <f t="shared" ref="E6:E7" si="4">IF(O6="","",O6)</f>
        <v>Magazinentnahmen</v>
      </c>
      <c r="F6" s="211"/>
      <c r="G6" s="211"/>
      <c r="H6" s="211"/>
      <c r="K6" t="s">
        <v>117</v>
      </c>
      <c r="M6" s="43">
        <v>200</v>
      </c>
      <c r="N6" s="34"/>
      <c r="O6" s="44" t="s">
        <v>117</v>
      </c>
      <c r="P6" s="44"/>
      <c r="Q6" s="44"/>
      <c r="R6" s="44"/>
    </row>
    <row r="7" spans="1:19" x14ac:dyDescent="0.25">
      <c r="A7" t="str">
        <f t="shared" si="0"/>
        <v>Beiträge</v>
      </c>
      <c r="B7" t="str">
        <f t="shared" si="1"/>
        <v/>
      </c>
      <c r="C7" s="11">
        <f t="shared" si="2"/>
        <v>200</v>
      </c>
      <c r="D7"/>
      <c r="E7" s="211" t="str">
        <f t="shared" si="4"/>
        <v>Beiträge</v>
      </c>
      <c r="F7" s="211"/>
      <c r="G7" s="211"/>
      <c r="H7" s="211"/>
      <c r="K7" t="s">
        <v>118</v>
      </c>
      <c r="M7" s="43">
        <v>200</v>
      </c>
      <c r="O7" s="222" t="s">
        <v>118</v>
      </c>
      <c r="P7" s="222"/>
      <c r="Q7" s="222"/>
      <c r="R7" s="222"/>
    </row>
    <row r="8" spans="1:19" x14ac:dyDescent="0.25">
      <c r="A8" t="str">
        <f t="shared" si="0"/>
        <v>Startgeld Hochschulsp.</v>
      </c>
      <c r="B8" t="str">
        <f t="shared" si="1"/>
        <v/>
      </c>
      <c r="C8" s="11">
        <f t="shared" si="2"/>
        <v>150</v>
      </c>
      <c r="D8"/>
      <c r="E8" s="211" t="str">
        <f t="shared" si="3"/>
        <v>adh Startgelder</v>
      </c>
      <c r="F8" s="211"/>
      <c r="G8" s="211"/>
      <c r="H8" s="211"/>
      <c r="K8" t="s">
        <v>119</v>
      </c>
      <c r="M8" s="43">
        <v>150</v>
      </c>
      <c r="O8" s="222" t="s">
        <v>120</v>
      </c>
      <c r="P8" s="222"/>
      <c r="Q8" s="222"/>
      <c r="R8" s="222"/>
    </row>
    <row r="9" spans="1:19" x14ac:dyDescent="0.25">
      <c r="A9" t="str">
        <f t="shared" si="0"/>
        <v>Rep./Instandhaltung</v>
      </c>
      <c r="B9" t="str">
        <f t="shared" si="1"/>
        <v/>
      </c>
      <c r="C9" s="11">
        <f t="shared" si="2"/>
        <v>1000</v>
      </c>
      <c r="D9"/>
      <c r="E9" s="211" t="str">
        <f t="shared" si="3"/>
        <v>AStA Inventar, Spülmaschinen etc.</v>
      </c>
      <c r="F9" s="211"/>
      <c r="G9" s="211"/>
      <c r="H9" s="211"/>
      <c r="K9" t="s">
        <v>121</v>
      </c>
      <c r="M9" s="43">
        <v>1000</v>
      </c>
      <c r="O9" s="222" t="s">
        <v>122</v>
      </c>
      <c r="P9" s="222"/>
      <c r="Q9" s="222"/>
      <c r="R9" s="222"/>
    </row>
    <row r="10" spans="1:19" x14ac:dyDescent="0.25">
      <c r="A10" t="str">
        <f t="shared" si="0"/>
        <v>Repräsentation</v>
      </c>
      <c r="B10" t="str">
        <f t="shared" si="1"/>
        <v/>
      </c>
      <c r="C10" s="11">
        <f t="shared" si="2"/>
        <v>700</v>
      </c>
      <c r="D10" s="42"/>
      <c r="E10" s="211" t="str">
        <f t="shared" si="3"/>
        <v>Hütten, TD-Frühstück, Eiszeit, Nikolaus</v>
      </c>
      <c r="F10" s="211"/>
      <c r="G10" s="211"/>
      <c r="H10" s="211"/>
      <c r="K10" t="s">
        <v>123</v>
      </c>
      <c r="M10" s="43">
        <v>700</v>
      </c>
      <c r="N10" s="34"/>
      <c r="O10" s="222" t="s">
        <v>124</v>
      </c>
      <c r="P10" s="222"/>
      <c r="Q10" s="222"/>
      <c r="R10" s="222"/>
    </row>
    <row r="11" spans="1:19" x14ac:dyDescent="0.25">
      <c r="A11" t="str">
        <f t="shared" si="0"/>
        <v>Ersti Begrüßung</v>
      </c>
      <c r="B11" t="str">
        <f t="shared" si="1"/>
        <v/>
      </c>
      <c r="C11" s="11">
        <f t="shared" si="2"/>
        <v>2000</v>
      </c>
      <c r="D11"/>
      <c r="E11" s="211" t="str">
        <f t="shared" si="3"/>
        <v>Taschen packen, Ersti-Begrüßung, Ersti-Frühstück</v>
      </c>
      <c r="F11" s="211"/>
      <c r="G11" s="211"/>
      <c r="H11" s="211"/>
      <c r="K11" t="s">
        <v>326</v>
      </c>
      <c r="M11" s="43">
        <v>2000</v>
      </c>
      <c r="O11" s="222" t="s">
        <v>126</v>
      </c>
      <c r="P11" s="222"/>
      <c r="Q11" s="222"/>
      <c r="R11" s="222"/>
      <c r="S11" s="34"/>
    </row>
    <row r="12" spans="1:19" x14ac:dyDescent="0.25">
      <c r="A12" t="str">
        <f t="shared" si="0"/>
        <v>Reisekosten</v>
      </c>
      <c r="B12" t="str">
        <f t="shared" si="1"/>
        <v/>
      </c>
      <c r="C12" s="11">
        <f t="shared" si="2"/>
        <v>200</v>
      </c>
      <c r="D12"/>
      <c r="E12" s="211" t="str">
        <f t="shared" si="3"/>
        <v>Hütten, Einkauf etc.</v>
      </c>
      <c r="F12" s="211"/>
      <c r="G12" s="211"/>
      <c r="H12" s="211"/>
      <c r="K12" t="s">
        <v>80</v>
      </c>
      <c r="M12" s="43">
        <v>200</v>
      </c>
      <c r="O12" s="222" t="s">
        <v>127</v>
      </c>
      <c r="P12" s="222"/>
      <c r="Q12" s="222"/>
      <c r="R12" s="222"/>
    </row>
    <row r="13" spans="1:19" x14ac:dyDescent="0.25">
      <c r="A13" t="str">
        <f t="shared" si="0"/>
        <v>Büromaterial</v>
      </c>
      <c r="B13" t="str">
        <f t="shared" si="1"/>
        <v/>
      </c>
      <c r="C13" s="11">
        <f t="shared" si="2"/>
        <v>1500</v>
      </c>
      <c r="D13"/>
      <c r="E13" s="211" t="str">
        <f t="shared" si="3"/>
        <v>Büromaterial, Druckerpapier</v>
      </c>
      <c r="F13" s="211"/>
      <c r="G13" s="211"/>
      <c r="H13" s="211"/>
      <c r="K13" t="s">
        <v>128</v>
      </c>
      <c r="M13" s="43">
        <v>1500</v>
      </c>
      <c r="O13" s="222" t="s">
        <v>129</v>
      </c>
      <c r="P13" s="222"/>
      <c r="Q13" s="222"/>
      <c r="R13" s="222"/>
      <c r="S13" s="30"/>
    </row>
    <row r="14" spans="1:19" x14ac:dyDescent="0.25">
      <c r="A14" t="str">
        <f t="shared" si="0"/>
        <v>Verbrauchsmaterial</v>
      </c>
      <c r="B14" t="str">
        <f t="shared" si="1"/>
        <v/>
      </c>
      <c r="C14" s="11">
        <f t="shared" si="2"/>
        <v>700</v>
      </c>
      <c r="D14"/>
      <c r="E14" s="211" t="str">
        <f t="shared" si="3"/>
        <v>Plakate</v>
      </c>
      <c r="F14" s="211"/>
      <c r="G14" s="211"/>
      <c r="H14" s="211"/>
      <c r="K14" t="s">
        <v>130</v>
      </c>
      <c r="M14" s="43">
        <v>700</v>
      </c>
      <c r="O14" s="222" t="s">
        <v>131</v>
      </c>
      <c r="P14" s="222"/>
      <c r="Q14" s="222"/>
      <c r="R14" s="222"/>
      <c r="S14" s="30"/>
    </row>
    <row r="15" spans="1:19" x14ac:dyDescent="0.25">
      <c r="A15" t="str">
        <f t="shared" si="0"/>
        <v>Dekoration</v>
      </c>
      <c r="B15" t="str">
        <f t="shared" si="1"/>
        <v/>
      </c>
      <c r="C15" s="11">
        <f t="shared" si="2"/>
        <v>800</v>
      </c>
      <c r="D15"/>
      <c r="E15" s="211" t="str">
        <f t="shared" si="3"/>
        <v>Raumausstattung</v>
      </c>
      <c r="F15" s="211"/>
      <c r="G15" s="211"/>
      <c r="H15" s="211"/>
      <c r="K15" t="s">
        <v>132</v>
      </c>
      <c r="M15" s="43">
        <v>800</v>
      </c>
      <c r="O15" s="222" t="s">
        <v>133</v>
      </c>
      <c r="P15" s="222"/>
      <c r="Q15" s="222"/>
      <c r="R15" s="222"/>
      <c r="S15" s="30"/>
    </row>
    <row r="16" spans="1:19" x14ac:dyDescent="0.25">
      <c r="A16" t="str">
        <f t="shared" si="0"/>
        <v>Veranstaltungen</v>
      </c>
      <c r="B16" t="str">
        <f t="shared" si="1"/>
        <v/>
      </c>
      <c r="C16" s="11">
        <f t="shared" si="2"/>
        <v>4000</v>
      </c>
      <c r="D16"/>
      <c r="E16" s="211" t="str">
        <f t="shared" si="3"/>
        <v>2xTeambuilding, Asten Connected, Helferfest</v>
      </c>
      <c r="F16" s="211"/>
      <c r="G16" s="211"/>
      <c r="H16" s="211"/>
      <c r="K16" t="s">
        <v>134</v>
      </c>
      <c r="M16" s="43">
        <v>4000</v>
      </c>
      <c r="O16" s="222" t="s">
        <v>135</v>
      </c>
      <c r="P16" s="222"/>
      <c r="Q16" s="222"/>
      <c r="R16" s="222"/>
      <c r="S16" s="30"/>
    </row>
    <row r="17" spans="1:19" x14ac:dyDescent="0.25">
      <c r="A17" t="str">
        <f t="shared" si="0"/>
        <v/>
      </c>
      <c r="B17" t="str">
        <f t="shared" si="1"/>
        <v/>
      </c>
      <c r="C17" s="11" t="str">
        <f t="shared" si="2"/>
        <v/>
      </c>
      <c r="D17"/>
      <c r="E17" s="211" t="str">
        <f t="shared" si="3"/>
        <v/>
      </c>
      <c r="F17" s="211"/>
      <c r="G17" s="211"/>
      <c r="H17" s="211"/>
      <c r="K17"/>
      <c r="M17" s="43"/>
      <c r="O17" s="222"/>
      <c r="P17" s="222"/>
      <c r="Q17" s="222"/>
      <c r="R17" s="222"/>
      <c r="S17" s="30"/>
    </row>
    <row r="18" spans="1:19" x14ac:dyDescent="0.25">
      <c r="A18" t="str">
        <f t="shared" si="0"/>
        <v>sonst. Betriebsbedarf</v>
      </c>
      <c r="B18" t="str">
        <f t="shared" si="1"/>
        <v/>
      </c>
      <c r="C18" s="11">
        <f t="shared" si="2"/>
        <v>300</v>
      </c>
      <c r="D18"/>
      <c r="E18" s="211" t="str">
        <f t="shared" si="3"/>
        <v/>
      </c>
      <c r="F18" s="211"/>
      <c r="G18" s="211"/>
      <c r="H18" s="211"/>
      <c r="K18" t="s">
        <v>136</v>
      </c>
      <c r="M18" s="43">
        <v>300</v>
      </c>
      <c r="O18" s="222"/>
      <c r="P18" s="222"/>
      <c r="Q18" s="222"/>
      <c r="R18" s="222"/>
      <c r="S18" s="30"/>
    </row>
    <row r="19" spans="1:19" x14ac:dyDescent="0.25">
      <c r="A19" t="str">
        <f t="shared" si="0"/>
        <v/>
      </c>
      <c r="B19" t="str">
        <f t="shared" si="1"/>
        <v/>
      </c>
      <c r="C19" s="11" t="str">
        <f t="shared" si="2"/>
        <v/>
      </c>
      <c r="D19"/>
      <c r="E19" s="211" t="str">
        <f t="shared" si="3"/>
        <v/>
      </c>
      <c r="F19" s="211"/>
      <c r="G19" s="211"/>
      <c r="H19" s="211"/>
      <c r="K19" s="45"/>
      <c r="M19" s="43"/>
      <c r="O19" s="222"/>
      <c r="P19" s="222"/>
      <c r="Q19" s="222"/>
      <c r="R19" s="222"/>
    </row>
    <row r="20" spans="1:19" x14ac:dyDescent="0.25">
      <c r="A20" t="str">
        <f t="shared" si="0"/>
        <v/>
      </c>
      <c r="B20" t="str">
        <f t="shared" si="1"/>
        <v/>
      </c>
      <c r="C20" s="11" t="str">
        <f t="shared" si="2"/>
        <v/>
      </c>
      <c r="D20"/>
      <c r="E20" s="211" t="str">
        <f t="shared" si="3"/>
        <v/>
      </c>
      <c r="F20" s="211"/>
      <c r="G20" s="211"/>
      <c r="H20" s="211"/>
      <c r="K20" s="45"/>
      <c r="M20" s="43"/>
      <c r="O20" s="222"/>
      <c r="P20" s="222"/>
      <c r="Q20" s="222"/>
      <c r="R20" s="222"/>
    </row>
    <row r="21" spans="1:19" x14ac:dyDescent="0.25">
      <c r="A21" t="str">
        <f t="shared" ref="A21:A30" si="5">IF(K21="","",K21)</f>
        <v/>
      </c>
      <c r="B21"/>
      <c r="C21" s="11"/>
      <c r="D21"/>
      <c r="E21" s="211" t="str">
        <f t="shared" si="3"/>
        <v/>
      </c>
      <c r="F21" s="211"/>
      <c r="G21" s="211"/>
      <c r="H21" s="211"/>
      <c r="K21" s="45"/>
      <c r="M21" s="43"/>
      <c r="O21" s="44"/>
      <c r="P21" s="44"/>
      <c r="Q21" s="44"/>
      <c r="R21" s="44"/>
    </row>
    <row r="22" spans="1:19" x14ac:dyDescent="0.25">
      <c r="A22" t="str">
        <f t="shared" si="5"/>
        <v/>
      </c>
      <c r="B22"/>
      <c r="C22" s="11"/>
      <c r="D22"/>
      <c r="E22" s="211" t="str">
        <f t="shared" si="3"/>
        <v/>
      </c>
      <c r="F22" s="211"/>
      <c r="G22" s="211"/>
      <c r="H22" s="211"/>
      <c r="K22" s="45"/>
      <c r="M22" s="43"/>
      <c r="O22" s="44"/>
      <c r="P22" s="44"/>
      <c r="Q22" s="44"/>
      <c r="R22" s="44"/>
    </row>
    <row r="23" spans="1:19" x14ac:dyDescent="0.25">
      <c r="A23" t="str">
        <f t="shared" si="5"/>
        <v/>
      </c>
      <c r="B23" t="str">
        <f t="shared" ref="B23:C30" si="6">IF(L23="","",L23)</f>
        <v/>
      </c>
      <c r="C23" s="11" t="str">
        <f t="shared" si="6"/>
        <v/>
      </c>
      <c r="D23"/>
      <c r="E23" s="211"/>
      <c r="F23" s="211"/>
      <c r="G23" s="211"/>
      <c r="H23" s="211"/>
      <c r="K23" s="45"/>
      <c r="M23" s="43"/>
      <c r="O23" s="222"/>
      <c r="P23" s="222"/>
      <c r="Q23" s="222"/>
      <c r="R23" s="222"/>
    </row>
    <row r="24" spans="1:19" x14ac:dyDescent="0.25">
      <c r="A24" t="str">
        <f t="shared" si="5"/>
        <v/>
      </c>
      <c r="B24" t="str">
        <f t="shared" si="6"/>
        <v/>
      </c>
      <c r="C24" s="11" t="str">
        <f t="shared" si="6"/>
        <v/>
      </c>
      <c r="D24"/>
      <c r="E24" s="211" t="str">
        <f t="shared" ref="E24:E32" si="7">IF(O24="","",O24)</f>
        <v/>
      </c>
      <c r="F24" s="211"/>
      <c r="G24" s="211"/>
      <c r="H24" s="211"/>
      <c r="K24" s="45"/>
      <c r="M24" s="43"/>
      <c r="O24" s="222"/>
      <c r="P24" s="222"/>
      <c r="Q24" s="222"/>
      <c r="R24" s="222"/>
    </row>
    <row r="25" spans="1:19" x14ac:dyDescent="0.25">
      <c r="A25" t="str">
        <f t="shared" si="5"/>
        <v/>
      </c>
      <c r="B25" t="str">
        <f t="shared" si="6"/>
        <v/>
      </c>
      <c r="C25" s="11" t="str">
        <f t="shared" si="6"/>
        <v/>
      </c>
      <c r="D25"/>
      <c r="E25" s="211" t="str">
        <f t="shared" si="7"/>
        <v/>
      </c>
      <c r="F25" s="211"/>
      <c r="G25" s="211"/>
      <c r="H25" s="211"/>
      <c r="K25" s="45"/>
      <c r="M25" s="43"/>
      <c r="O25" s="222"/>
      <c r="P25" s="222"/>
      <c r="Q25" s="222"/>
      <c r="R25" s="222"/>
    </row>
    <row r="26" spans="1:19" x14ac:dyDescent="0.25">
      <c r="A26" t="str">
        <f t="shared" si="5"/>
        <v/>
      </c>
      <c r="B26" t="str">
        <f t="shared" si="6"/>
        <v/>
      </c>
      <c r="C26" s="11" t="str">
        <f t="shared" si="6"/>
        <v/>
      </c>
      <c r="D26"/>
      <c r="E26" s="211" t="str">
        <f t="shared" si="7"/>
        <v/>
      </c>
      <c r="F26" s="211"/>
      <c r="G26" s="211"/>
      <c r="H26" s="211"/>
      <c r="K26" s="45"/>
      <c r="M26" s="43"/>
      <c r="O26" s="222"/>
      <c r="P26" s="222"/>
      <c r="Q26" s="222"/>
      <c r="R26" s="222"/>
    </row>
    <row r="27" spans="1:19" x14ac:dyDescent="0.25">
      <c r="A27" t="str">
        <f t="shared" si="5"/>
        <v/>
      </c>
      <c r="B27" t="str">
        <f t="shared" si="6"/>
        <v/>
      </c>
      <c r="C27" s="11" t="str">
        <f t="shared" si="6"/>
        <v/>
      </c>
      <c r="D27"/>
      <c r="E27" s="211" t="str">
        <f t="shared" si="7"/>
        <v/>
      </c>
      <c r="F27" s="211"/>
      <c r="G27" s="211"/>
      <c r="H27" s="211"/>
      <c r="K27" s="45"/>
      <c r="M27" s="43"/>
      <c r="O27" s="222"/>
      <c r="P27" s="222"/>
      <c r="Q27" s="222"/>
      <c r="R27" s="222"/>
    </row>
    <row r="28" spans="1:19" x14ac:dyDescent="0.25">
      <c r="A28" t="str">
        <f t="shared" si="5"/>
        <v/>
      </c>
      <c r="B28" t="str">
        <f t="shared" si="6"/>
        <v/>
      </c>
      <c r="C28" s="11" t="str">
        <f t="shared" si="6"/>
        <v/>
      </c>
      <c r="D28"/>
      <c r="E28" s="211" t="str">
        <f t="shared" si="7"/>
        <v/>
      </c>
      <c r="F28" s="211"/>
      <c r="G28" s="211"/>
      <c r="H28" s="211"/>
      <c r="K28"/>
      <c r="L28"/>
      <c r="M28" s="11"/>
      <c r="N28"/>
      <c r="O28" s="211"/>
      <c r="P28" s="211"/>
      <c r="Q28" s="211"/>
      <c r="R28" s="211"/>
    </row>
    <row r="29" spans="1:19" x14ac:dyDescent="0.25">
      <c r="A29" t="str">
        <f t="shared" si="5"/>
        <v/>
      </c>
      <c r="B29" t="str">
        <f t="shared" si="6"/>
        <v/>
      </c>
      <c r="C29" s="11" t="str">
        <f t="shared" si="6"/>
        <v/>
      </c>
      <c r="D29"/>
      <c r="E29" s="211" t="str">
        <f t="shared" si="7"/>
        <v/>
      </c>
      <c r="F29" s="211"/>
      <c r="G29" s="211"/>
      <c r="H29" s="211"/>
      <c r="K29"/>
      <c r="L29"/>
      <c r="M29" s="11"/>
      <c r="N29"/>
      <c r="O29" s="211"/>
      <c r="P29" s="211"/>
      <c r="Q29" s="211"/>
      <c r="R29" s="211"/>
    </row>
    <row r="30" spans="1:19" x14ac:dyDescent="0.25">
      <c r="A30" t="str">
        <f t="shared" si="5"/>
        <v>TD,Rektorat Dienstleist.</v>
      </c>
      <c r="B30" t="str">
        <f t="shared" si="6"/>
        <v/>
      </c>
      <c r="C30" s="11">
        <f t="shared" si="6"/>
        <v>4187</v>
      </c>
      <c r="D30"/>
      <c r="E30" s="211" t="str">
        <f t="shared" si="7"/>
        <v/>
      </c>
      <c r="F30" s="211"/>
      <c r="G30" s="211"/>
      <c r="H30" s="211"/>
      <c r="K30" t="s">
        <v>137</v>
      </c>
      <c r="L30"/>
      <c r="M30" s="11">
        <v>4187</v>
      </c>
      <c r="N30" s="42"/>
      <c r="O30" s="211"/>
      <c r="P30" s="211"/>
      <c r="Q30" s="211"/>
      <c r="R30" s="211"/>
    </row>
    <row r="31" spans="1:19" x14ac:dyDescent="0.25">
      <c r="A31"/>
      <c r="B31"/>
      <c r="C31"/>
      <c r="D31"/>
      <c r="E31" t="str">
        <f t="shared" si="7"/>
        <v/>
      </c>
      <c r="F31"/>
      <c r="G31"/>
      <c r="H31"/>
      <c r="O31" s="32"/>
    </row>
    <row r="32" spans="1:19" x14ac:dyDescent="0.25">
      <c r="A32"/>
      <c r="B32" s="8" t="s">
        <v>138</v>
      </c>
      <c r="C32" s="12">
        <f>SUM(C5:C31)</f>
        <v>16137</v>
      </c>
      <c r="D32"/>
      <c r="E32" t="str">
        <f t="shared" si="7"/>
        <v/>
      </c>
      <c r="F32"/>
      <c r="G32"/>
      <c r="H32"/>
      <c r="L32" s="30"/>
      <c r="M32" s="13"/>
      <c r="O32" s="32"/>
    </row>
    <row r="33" spans="1:15" x14ac:dyDescent="0.25">
      <c r="E33" s="32"/>
      <c r="O33" s="32"/>
    </row>
    <row r="34" spans="1:15" x14ac:dyDescent="0.25">
      <c r="A34" s="46" t="s">
        <v>58</v>
      </c>
      <c r="B34" s="46"/>
      <c r="C34" s="46"/>
      <c r="D34" s="46"/>
      <c r="E34" s="46"/>
      <c r="K34" s="46"/>
      <c r="L34" s="46"/>
      <c r="M34" s="46"/>
      <c r="N34" s="46"/>
      <c r="O34" s="46"/>
    </row>
    <row r="35" spans="1:15" x14ac:dyDescent="0.25">
      <c r="A35" s="46" t="s">
        <v>139</v>
      </c>
      <c r="B35" s="46"/>
      <c r="C35" s="46"/>
      <c r="D35" s="46"/>
      <c r="E35" s="46"/>
      <c r="K35" s="46"/>
      <c r="L35" s="46"/>
      <c r="M35" s="46"/>
      <c r="N35" s="46"/>
      <c r="O35" s="46"/>
    </row>
    <row r="36" spans="1:15" x14ac:dyDescent="0.25">
      <c r="A36" s="36"/>
      <c r="B36" s="36"/>
      <c r="C36" s="36"/>
      <c r="D36" s="36"/>
      <c r="E36" s="36"/>
      <c r="K36" s="216"/>
      <c r="L36" s="216"/>
      <c r="M36" s="216"/>
      <c r="N36" s="216"/>
      <c r="O36" s="216"/>
    </row>
    <row r="37" spans="1:15" x14ac:dyDescent="0.25">
      <c r="A37" s="36"/>
      <c r="B37" s="36"/>
      <c r="C37" s="36"/>
      <c r="D37" s="36"/>
      <c r="E37" s="36"/>
      <c r="K37" s="216"/>
      <c r="L37" s="216"/>
      <c r="M37" s="216"/>
      <c r="N37" s="216"/>
      <c r="O37" s="216"/>
    </row>
    <row r="38" spans="1:15" x14ac:dyDescent="0.25">
      <c r="E38" s="32"/>
      <c r="O38" s="32"/>
    </row>
    <row r="39" spans="1:15" x14ac:dyDescent="0.25">
      <c r="E39" s="32"/>
      <c r="O39" s="32"/>
    </row>
    <row r="40" spans="1:15" x14ac:dyDescent="0.25">
      <c r="E40" s="32"/>
      <c r="O40" s="32"/>
    </row>
    <row r="41" spans="1:15" x14ac:dyDescent="0.25">
      <c r="E41" s="32"/>
      <c r="O41" s="32"/>
    </row>
    <row r="42" spans="1:15" x14ac:dyDescent="0.25">
      <c r="E42" s="32"/>
      <c r="O42" s="32"/>
    </row>
    <row r="43" spans="1:15" x14ac:dyDescent="0.25">
      <c r="E43" s="32"/>
      <c r="O43" s="32"/>
    </row>
    <row r="44" spans="1:15" x14ac:dyDescent="0.25">
      <c r="E44" s="32"/>
      <c r="O44" s="32"/>
    </row>
    <row r="45" spans="1:15" x14ac:dyDescent="0.25">
      <c r="E45" s="32"/>
      <c r="O45" s="32"/>
    </row>
    <row r="46" spans="1:15" x14ac:dyDescent="0.25">
      <c r="E46" s="32"/>
      <c r="O46" s="32"/>
    </row>
    <row r="47" spans="1:15" x14ac:dyDescent="0.25">
      <c r="E47" s="32"/>
      <c r="O47" s="32"/>
    </row>
    <row r="48" spans="1:15" x14ac:dyDescent="0.25">
      <c r="E48" s="32"/>
      <c r="O48" s="32"/>
    </row>
  </sheetData>
  <sheetProtection password="E36D" sheet="1" objects="1" scenarios="1"/>
  <mergeCells count="57">
    <mergeCell ref="E30:H30"/>
    <mergeCell ref="O30:R30"/>
    <mergeCell ref="K36:O36"/>
    <mergeCell ref="K37:O37"/>
    <mergeCell ref="E27:H27"/>
    <mergeCell ref="O27:R27"/>
    <mergeCell ref="E28:H28"/>
    <mergeCell ref="O28:R28"/>
    <mergeCell ref="E29:H29"/>
    <mergeCell ref="O29:R29"/>
    <mergeCell ref="E24:H24"/>
    <mergeCell ref="O24:R24"/>
    <mergeCell ref="E25:H25"/>
    <mergeCell ref="O25:R25"/>
    <mergeCell ref="E26:H26"/>
    <mergeCell ref="O26:R26"/>
    <mergeCell ref="E20:H20"/>
    <mergeCell ref="O20:R20"/>
    <mergeCell ref="E21:H21"/>
    <mergeCell ref="E22:H22"/>
    <mergeCell ref="E23:H23"/>
    <mergeCell ref="O23:R23"/>
    <mergeCell ref="E17:H17"/>
    <mergeCell ref="O17:R17"/>
    <mergeCell ref="E18:H18"/>
    <mergeCell ref="O18:R18"/>
    <mergeCell ref="E19:H19"/>
    <mergeCell ref="O19:R19"/>
    <mergeCell ref="E14:H14"/>
    <mergeCell ref="O14:R14"/>
    <mergeCell ref="E15:H15"/>
    <mergeCell ref="O15:R15"/>
    <mergeCell ref="E16:H16"/>
    <mergeCell ref="O16:R16"/>
    <mergeCell ref="E11:H11"/>
    <mergeCell ref="O11:R11"/>
    <mergeCell ref="E12:H12"/>
    <mergeCell ref="O12:R12"/>
    <mergeCell ref="E13:H13"/>
    <mergeCell ref="O13:R13"/>
    <mergeCell ref="E8:H8"/>
    <mergeCell ref="O8:R8"/>
    <mergeCell ref="E9:H9"/>
    <mergeCell ref="O9:R9"/>
    <mergeCell ref="E10:H10"/>
    <mergeCell ref="O10:R10"/>
    <mergeCell ref="N1:O2"/>
    <mergeCell ref="E5:H5"/>
    <mergeCell ref="O5:R5"/>
    <mergeCell ref="E6:H6"/>
    <mergeCell ref="E7:H7"/>
    <mergeCell ref="O7:R7"/>
    <mergeCell ref="A1:A2"/>
    <mergeCell ref="B1:C2"/>
    <mergeCell ref="D1:E2"/>
    <mergeCell ref="K1:K2"/>
    <mergeCell ref="L1:M2"/>
  </mergeCells>
  <pageMargins left="0.70833333333333304" right="0" top="0" bottom="0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558ED5"/>
  </sheetPr>
  <dimension ref="A1:AMJ37"/>
  <sheetViews>
    <sheetView zoomScaleNormal="100" workbookViewId="0">
      <selection activeCell="H31" sqref="H31"/>
    </sheetView>
  </sheetViews>
  <sheetFormatPr baseColWidth="10" defaultColWidth="11" defaultRowHeight="15" x14ac:dyDescent="0.25"/>
  <cols>
    <col min="1" max="1" width="20.5703125" style="34" customWidth="1"/>
    <col min="2" max="2" width="11" style="34"/>
    <col min="3" max="3" width="11" style="32"/>
    <col min="4" max="4" width="6.42578125" style="34" customWidth="1"/>
    <col min="5" max="10" width="11" style="34"/>
    <col min="11" max="11" width="20.5703125" style="34" customWidth="1"/>
    <col min="12" max="12" width="11" style="34"/>
    <col min="13" max="13" width="11" style="32"/>
    <col min="14" max="14" width="6.42578125" style="34" customWidth="1"/>
    <col min="15" max="1024" width="11" style="34"/>
  </cols>
  <sheetData>
    <row r="1" spans="1:18" ht="14.45" customHeight="1" x14ac:dyDescent="0.25">
      <c r="A1" s="223" t="str">
        <f>IF(K1="","",K1)</f>
        <v>Verwaltung AStA</v>
      </c>
      <c r="B1" s="223" t="str">
        <f>IF(L1="","",L1)</f>
        <v>Schwenningen</v>
      </c>
      <c r="C1" s="223"/>
      <c r="D1" s="224" t="s">
        <v>140</v>
      </c>
      <c r="E1" s="224"/>
      <c r="F1" s="42"/>
      <c r="G1" s="42"/>
      <c r="H1" s="42"/>
      <c r="I1" s="42"/>
      <c r="J1" s="42"/>
      <c r="K1" s="223" t="s">
        <v>113</v>
      </c>
      <c r="L1" s="223" t="s">
        <v>141</v>
      </c>
      <c r="M1" s="223"/>
      <c r="N1" s="224" t="s">
        <v>140</v>
      </c>
      <c r="O1" s="224"/>
      <c r="P1" s="42"/>
      <c r="Q1" s="42"/>
      <c r="R1" s="42"/>
    </row>
    <row r="2" spans="1:18" ht="14.45" customHeight="1" x14ac:dyDescent="0.25">
      <c r="A2" s="223"/>
      <c r="B2" s="223"/>
      <c r="C2" s="223"/>
      <c r="D2" s="224"/>
      <c r="E2" s="224"/>
      <c r="F2" s="42"/>
      <c r="G2" s="42"/>
      <c r="H2" s="42"/>
      <c r="I2" s="42"/>
      <c r="J2" s="42"/>
      <c r="K2" s="223"/>
      <c r="L2" s="223"/>
      <c r="M2" s="223"/>
      <c r="N2" s="224"/>
      <c r="O2" s="224"/>
      <c r="P2" s="42"/>
      <c r="Q2" s="42"/>
      <c r="R2" s="42"/>
    </row>
    <row r="3" spans="1:18" x14ac:dyDescent="0.25">
      <c r="A3" s="42"/>
      <c r="B3" s="42"/>
      <c r="C3" s="11"/>
      <c r="D3" s="42"/>
      <c r="E3" s="42"/>
      <c r="F3" s="42"/>
      <c r="G3" s="42"/>
      <c r="H3" s="42"/>
      <c r="I3" s="42"/>
      <c r="J3" s="42"/>
      <c r="K3" s="42"/>
      <c r="L3" s="42"/>
      <c r="M3" s="11"/>
      <c r="N3" s="42"/>
      <c r="O3" s="42"/>
      <c r="P3" s="42"/>
      <c r="Q3" s="42"/>
      <c r="R3" s="42"/>
    </row>
    <row r="4" spans="1:18" x14ac:dyDescent="0.25">
      <c r="A4" s="42"/>
      <c r="B4" s="42"/>
      <c r="C4" s="11"/>
      <c r="D4" s="42"/>
      <c r="E4" s="42"/>
      <c r="F4" s="42"/>
      <c r="G4" s="42"/>
      <c r="H4" s="42"/>
      <c r="I4" s="42"/>
      <c r="J4" s="42"/>
      <c r="K4" s="42"/>
      <c r="L4" s="42"/>
      <c r="M4" s="11"/>
      <c r="N4" s="42"/>
      <c r="O4" s="42"/>
      <c r="P4" s="42"/>
      <c r="Q4" s="42"/>
      <c r="R4" s="42"/>
    </row>
    <row r="5" spans="1:18" x14ac:dyDescent="0.25">
      <c r="A5" t="str">
        <f t="shared" ref="A5:A20" si="0">IF(K5="","",K5)</f>
        <v>Reinigung</v>
      </c>
      <c r="B5" t="str">
        <f t="shared" ref="B5:B20" si="1">IF(L5="","",L5)</f>
        <v/>
      </c>
      <c r="C5" s="11">
        <f t="shared" ref="C5:C20" si="2">IF(M5="","",M5)</f>
        <v>300</v>
      </c>
      <c r="D5" s="42"/>
      <c r="E5" s="211" t="str">
        <f t="shared" ref="E5:E20" si="3">IF(O5="","",O5)</f>
        <v>Reinigungsmittel, Besen, Tücher usw.</v>
      </c>
      <c r="F5" s="211"/>
      <c r="G5" s="211"/>
      <c r="H5" s="211"/>
      <c r="I5" s="3"/>
      <c r="J5" s="3"/>
      <c r="K5" t="s">
        <v>115</v>
      </c>
      <c r="L5" s="3"/>
      <c r="M5" s="187">
        <v>300</v>
      </c>
      <c r="O5" s="225" t="s">
        <v>116</v>
      </c>
      <c r="P5" s="225"/>
      <c r="Q5" s="225"/>
      <c r="R5" s="225"/>
    </row>
    <row r="6" spans="1:18" x14ac:dyDescent="0.25">
      <c r="A6" t="str">
        <f t="shared" si="0"/>
        <v>Magazinentnahmen</v>
      </c>
      <c r="B6" t="str">
        <f t="shared" si="1"/>
        <v/>
      </c>
      <c r="C6" s="11">
        <f t="shared" si="2"/>
        <v>200</v>
      </c>
      <c r="D6" s="42"/>
      <c r="E6" s="211" t="str">
        <f t="shared" si="3"/>
        <v>Spülmittel etc.</v>
      </c>
      <c r="F6" s="211"/>
      <c r="G6" s="211"/>
      <c r="H6" s="211"/>
      <c r="I6" s="3"/>
      <c r="J6" s="3"/>
      <c r="K6" t="s">
        <v>117</v>
      </c>
      <c r="L6" s="3"/>
      <c r="M6" s="187">
        <v>200</v>
      </c>
      <c r="O6" s="188" t="s">
        <v>142</v>
      </c>
      <c r="P6" s="188"/>
      <c r="Q6" s="188"/>
      <c r="R6" s="188"/>
    </row>
    <row r="7" spans="1:18" x14ac:dyDescent="0.25">
      <c r="A7" t="str">
        <f t="shared" si="0"/>
        <v>Beiträge</v>
      </c>
      <c r="B7" t="str">
        <f t="shared" si="1"/>
        <v/>
      </c>
      <c r="C7" s="11">
        <f t="shared" si="2"/>
        <v>200</v>
      </c>
      <c r="D7"/>
      <c r="E7" s="211" t="str">
        <f t="shared" si="3"/>
        <v xml:space="preserve">Veranstaltungen </v>
      </c>
      <c r="F7" s="211"/>
      <c r="G7" s="211"/>
      <c r="H7" s="211"/>
      <c r="I7" s="3"/>
      <c r="J7" s="3"/>
      <c r="K7" s="189" t="s">
        <v>118</v>
      </c>
      <c r="L7" s="190"/>
      <c r="M7" s="191">
        <v>200</v>
      </c>
      <c r="N7" s="190"/>
      <c r="O7" s="226" t="s">
        <v>377</v>
      </c>
      <c r="P7" s="226"/>
      <c r="Q7" s="226"/>
      <c r="R7" s="226"/>
    </row>
    <row r="8" spans="1:18" x14ac:dyDescent="0.25">
      <c r="A8" t="str">
        <f t="shared" si="0"/>
        <v>Startgeld Hochschulsp.</v>
      </c>
      <c r="B8" t="str">
        <f t="shared" si="1"/>
        <v/>
      </c>
      <c r="C8" s="11">
        <f t="shared" si="2"/>
        <v>150</v>
      </c>
      <c r="D8"/>
      <c r="E8" s="211" t="str">
        <f t="shared" si="3"/>
        <v>adh Startgelder</v>
      </c>
      <c r="F8" s="211"/>
      <c r="G8" s="211"/>
      <c r="H8" s="211"/>
      <c r="I8" s="3"/>
      <c r="J8" s="3"/>
      <c r="K8" t="s">
        <v>119</v>
      </c>
      <c r="L8" s="3"/>
      <c r="M8" s="187">
        <v>150</v>
      </c>
      <c r="N8" s="3"/>
      <c r="O8" s="225" t="s">
        <v>120</v>
      </c>
      <c r="P8" s="225"/>
      <c r="Q8" s="225"/>
      <c r="R8" s="225"/>
    </row>
    <row r="9" spans="1:18" x14ac:dyDescent="0.25">
      <c r="A9" t="str">
        <f t="shared" si="0"/>
        <v>Rep./Instandhaltung</v>
      </c>
      <c r="B9" t="str">
        <f t="shared" si="1"/>
        <v/>
      </c>
      <c r="C9" s="11">
        <f t="shared" si="2"/>
        <v>2000</v>
      </c>
      <c r="D9"/>
      <c r="E9" s="211" t="str">
        <f t="shared" si="3"/>
        <v>AStA Inventar, Spülmaschinen etc.</v>
      </c>
      <c r="F9" s="211"/>
      <c r="G9" s="211"/>
      <c r="H9" s="211"/>
      <c r="I9" s="3"/>
      <c r="J9" s="3"/>
      <c r="K9" t="s">
        <v>121</v>
      </c>
      <c r="L9" s="3"/>
      <c r="M9" s="192">
        <v>2000</v>
      </c>
      <c r="N9" s="3"/>
      <c r="O9" s="225" t="s">
        <v>122</v>
      </c>
      <c r="P9" s="225"/>
      <c r="Q9" s="225"/>
      <c r="R9" s="225"/>
    </row>
    <row r="10" spans="1:18" x14ac:dyDescent="0.25">
      <c r="A10" t="str">
        <f t="shared" si="0"/>
        <v>Teambuilding</v>
      </c>
      <c r="B10" t="str">
        <f t="shared" si="1"/>
        <v/>
      </c>
      <c r="C10" s="11">
        <f t="shared" si="2"/>
        <v>2000</v>
      </c>
      <c r="D10" s="42"/>
      <c r="E10" s="211" t="str">
        <f t="shared" si="3"/>
        <v>Hütten (mit Erstis), TD-Frühstück, Eiszeit, Nikolaus</v>
      </c>
      <c r="F10" s="211"/>
      <c r="G10" s="211"/>
      <c r="H10" s="211"/>
      <c r="I10" s="3"/>
      <c r="J10" s="3"/>
      <c r="K10" s="189" t="s">
        <v>318</v>
      </c>
      <c r="L10" s="190"/>
      <c r="M10" s="191">
        <v>2000</v>
      </c>
      <c r="N10" s="193"/>
      <c r="O10" s="226" t="s">
        <v>378</v>
      </c>
      <c r="P10" s="226"/>
      <c r="Q10" s="226"/>
      <c r="R10" s="226"/>
    </row>
    <row r="11" spans="1:18" x14ac:dyDescent="0.25">
      <c r="A11" t="str">
        <f t="shared" si="0"/>
        <v>Bewirtung</v>
      </c>
      <c r="B11" t="str">
        <f t="shared" si="1"/>
        <v/>
      </c>
      <c r="C11" s="11">
        <f t="shared" si="2"/>
        <v>2000</v>
      </c>
      <c r="D11"/>
      <c r="E11" s="211" t="str">
        <f t="shared" si="3"/>
        <v>Taschen packen, Ersti-Begrüßung, Ersti-Frühstück</v>
      </c>
      <c r="F11" s="211"/>
      <c r="G11" s="211"/>
      <c r="H11" s="211"/>
      <c r="I11" s="3"/>
      <c r="J11" s="3"/>
      <c r="K11" t="s">
        <v>125</v>
      </c>
      <c r="L11" s="3"/>
      <c r="M11" s="187">
        <v>2000</v>
      </c>
      <c r="N11" s="3"/>
      <c r="O11" s="225" t="s">
        <v>126</v>
      </c>
      <c r="P11" s="225"/>
      <c r="Q11" s="225"/>
      <c r="R11" s="225"/>
    </row>
    <row r="12" spans="1:18" x14ac:dyDescent="0.25">
      <c r="A12" t="str">
        <f t="shared" si="0"/>
        <v>Reisekosten</v>
      </c>
      <c r="B12" t="str">
        <f t="shared" si="1"/>
        <v/>
      </c>
      <c r="C12" s="11">
        <f t="shared" si="2"/>
        <v>200</v>
      </c>
      <c r="D12"/>
      <c r="E12" s="211" t="str">
        <f t="shared" si="3"/>
        <v>Hütten, Einkauf etc.</v>
      </c>
      <c r="F12" s="211"/>
      <c r="G12" s="211"/>
      <c r="H12" s="211"/>
      <c r="I12" s="3"/>
      <c r="J12" s="3"/>
      <c r="K12" t="s">
        <v>80</v>
      </c>
      <c r="L12" s="3"/>
      <c r="M12" s="187">
        <v>200</v>
      </c>
      <c r="N12" s="3"/>
      <c r="O12" s="225" t="s">
        <v>127</v>
      </c>
      <c r="P12" s="225"/>
      <c r="Q12" s="225"/>
      <c r="R12" s="225"/>
    </row>
    <row r="13" spans="1:18" x14ac:dyDescent="0.25">
      <c r="A13" t="str">
        <f t="shared" si="0"/>
        <v>Büromaterial</v>
      </c>
      <c r="B13" t="str">
        <f t="shared" si="1"/>
        <v/>
      </c>
      <c r="C13" s="11">
        <f t="shared" si="2"/>
        <v>1500</v>
      </c>
      <c r="D13"/>
      <c r="E13" s="211" t="str">
        <f t="shared" si="3"/>
        <v>Büromaterial, Druckerpapier</v>
      </c>
      <c r="F13" s="211"/>
      <c r="G13" s="211"/>
      <c r="H13" s="211"/>
      <c r="I13" s="3"/>
      <c r="J13" s="3"/>
      <c r="K13" t="s">
        <v>128</v>
      </c>
      <c r="L13" s="3"/>
      <c r="M13" s="187">
        <v>1500</v>
      </c>
      <c r="N13" s="3"/>
      <c r="O13" s="225" t="s">
        <v>129</v>
      </c>
      <c r="P13" s="225"/>
      <c r="Q13" s="225"/>
      <c r="R13" s="225"/>
    </row>
    <row r="14" spans="1:18" x14ac:dyDescent="0.25">
      <c r="A14" t="str">
        <f t="shared" si="0"/>
        <v>Verbrauchsmaterial</v>
      </c>
      <c r="B14" t="str">
        <f t="shared" si="1"/>
        <v/>
      </c>
      <c r="C14" s="11">
        <f t="shared" si="2"/>
        <v>500</v>
      </c>
      <c r="D14"/>
      <c r="E14" s="211" t="str">
        <f t="shared" si="3"/>
        <v>Plakate</v>
      </c>
      <c r="F14" s="211"/>
      <c r="G14" s="211"/>
      <c r="H14" s="211"/>
      <c r="I14" s="3"/>
      <c r="J14" s="3"/>
      <c r="K14" t="s">
        <v>130</v>
      </c>
      <c r="L14" s="3"/>
      <c r="M14" s="187">
        <v>500</v>
      </c>
      <c r="N14" s="3"/>
      <c r="O14" s="225" t="s">
        <v>131</v>
      </c>
      <c r="P14" s="225"/>
      <c r="Q14" s="225"/>
      <c r="R14" s="225"/>
    </row>
    <row r="15" spans="1:18" x14ac:dyDescent="0.25">
      <c r="A15" t="str">
        <f t="shared" si="0"/>
        <v>Dekoration</v>
      </c>
      <c r="B15" t="str">
        <f t="shared" si="1"/>
        <v/>
      </c>
      <c r="C15" s="11">
        <f t="shared" si="2"/>
        <v>500</v>
      </c>
      <c r="D15"/>
      <c r="E15" s="211" t="str">
        <f t="shared" si="3"/>
        <v>Raumausstattung</v>
      </c>
      <c r="F15" s="211"/>
      <c r="G15" s="211"/>
      <c r="H15" s="211"/>
      <c r="I15" s="3"/>
      <c r="J15" s="3"/>
      <c r="K15" t="s">
        <v>132</v>
      </c>
      <c r="L15" s="3"/>
      <c r="M15" s="192">
        <v>500</v>
      </c>
      <c r="N15" s="3"/>
      <c r="O15" s="225" t="s">
        <v>133</v>
      </c>
      <c r="P15" s="225"/>
      <c r="Q15" s="225"/>
      <c r="R15" s="225"/>
    </row>
    <row r="16" spans="1:18" x14ac:dyDescent="0.25">
      <c r="A16" t="str">
        <f t="shared" si="0"/>
        <v>Veranstaltungen</v>
      </c>
      <c r="B16" t="str">
        <f t="shared" si="1"/>
        <v/>
      </c>
      <c r="C16" s="11">
        <f t="shared" si="2"/>
        <v>1600</v>
      </c>
      <c r="D16"/>
      <c r="E16" s="211" t="str">
        <f t="shared" si="3"/>
        <v>2xTeambuilding (Asta intern), Asten Connected, Helferfest</v>
      </c>
      <c r="F16" s="211"/>
      <c r="G16" s="211"/>
      <c r="H16" s="211"/>
      <c r="I16" s="3"/>
      <c r="J16" s="3"/>
      <c r="K16" s="189" t="s">
        <v>134</v>
      </c>
      <c r="L16" s="190"/>
      <c r="M16" s="191">
        <v>1600</v>
      </c>
      <c r="N16" s="190"/>
      <c r="O16" s="226" t="s">
        <v>379</v>
      </c>
      <c r="P16" s="226"/>
      <c r="Q16" s="226"/>
      <c r="R16" s="226"/>
    </row>
    <row r="17" spans="1:19" x14ac:dyDescent="0.25">
      <c r="A17" t="str">
        <f t="shared" si="0"/>
        <v>Drucker</v>
      </c>
      <c r="B17" t="str">
        <f t="shared" si="1"/>
        <v/>
      </c>
      <c r="C17" s="11" t="str">
        <f t="shared" si="2"/>
        <v/>
      </c>
      <c r="D17"/>
      <c r="E17" s="211" t="str">
        <f t="shared" si="3"/>
        <v/>
      </c>
      <c r="F17" s="211"/>
      <c r="G17" s="211"/>
      <c r="H17" s="211"/>
      <c r="I17" s="3"/>
      <c r="J17" s="3"/>
      <c r="K17" t="s">
        <v>143</v>
      </c>
      <c r="L17" s="3"/>
      <c r="M17" s="187"/>
      <c r="N17" s="3"/>
      <c r="O17" s="226"/>
      <c r="P17" s="226"/>
      <c r="Q17" s="226"/>
      <c r="R17" s="226"/>
      <c r="S17"/>
    </row>
    <row r="18" spans="1:19" x14ac:dyDescent="0.25">
      <c r="A18" t="str">
        <f t="shared" si="0"/>
        <v>sonst. Betriebsbedarf</v>
      </c>
      <c r="B18" t="str">
        <f t="shared" si="1"/>
        <v/>
      </c>
      <c r="C18" s="11">
        <f t="shared" si="2"/>
        <v>300</v>
      </c>
      <c r="D18"/>
      <c r="E18" s="211" t="str">
        <f t="shared" si="3"/>
        <v/>
      </c>
      <c r="F18" s="211"/>
      <c r="G18" s="211"/>
      <c r="H18" s="211"/>
      <c r="I18" s="3"/>
      <c r="J18" s="3"/>
      <c r="K18" t="s">
        <v>136</v>
      </c>
      <c r="L18" s="3"/>
      <c r="M18" s="187">
        <v>300</v>
      </c>
      <c r="N18" s="3"/>
      <c r="O18" s="226"/>
      <c r="P18" s="226"/>
      <c r="Q18" s="226"/>
      <c r="R18" s="226"/>
    </row>
    <row r="19" spans="1:19" x14ac:dyDescent="0.25">
      <c r="A19" t="str">
        <f t="shared" si="0"/>
        <v/>
      </c>
      <c r="B19" t="str">
        <f t="shared" si="1"/>
        <v/>
      </c>
      <c r="C19" s="11" t="str">
        <f t="shared" si="2"/>
        <v/>
      </c>
      <c r="D19"/>
      <c r="E19" s="211" t="str">
        <f t="shared" si="3"/>
        <v/>
      </c>
      <c r="F19" s="211"/>
      <c r="G19" s="211"/>
      <c r="H19" s="211"/>
      <c r="I19" s="3"/>
      <c r="J19" s="3"/>
      <c r="K19" s="194"/>
      <c r="L19" s="3"/>
      <c r="M19" s="187"/>
      <c r="N19" s="3"/>
      <c r="O19" s="225"/>
      <c r="P19" s="225"/>
      <c r="Q19" s="225"/>
      <c r="R19" s="225"/>
    </row>
    <row r="20" spans="1:19" x14ac:dyDescent="0.25">
      <c r="A20" t="str">
        <f t="shared" si="0"/>
        <v/>
      </c>
      <c r="B20" t="str">
        <f t="shared" si="1"/>
        <v/>
      </c>
      <c r="C20" s="11" t="str">
        <f t="shared" si="2"/>
        <v/>
      </c>
      <c r="D20"/>
      <c r="E20" s="211" t="str">
        <f t="shared" si="3"/>
        <v/>
      </c>
      <c r="F20" s="211"/>
      <c r="G20" s="211"/>
      <c r="H20" s="211"/>
      <c r="I20" s="3"/>
      <c r="J20" s="3"/>
      <c r="K20" s="45"/>
      <c r="L20" s="3"/>
      <c r="M20" s="43"/>
      <c r="N20" s="3"/>
      <c r="O20" s="222"/>
      <c r="P20" s="222"/>
      <c r="Q20" s="222"/>
      <c r="R20" s="222"/>
    </row>
    <row r="21" spans="1:19" x14ac:dyDescent="0.25">
      <c r="A21" t="str">
        <f t="shared" ref="A21:A30" si="4">IF(K21="","",K21)</f>
        <v/>
      </c>
      <c r="B21"/>
      <c r="C21" s="11"/>
      <c r="D21"/>
      <c r="E21" s="227"/>
      <c r="F21" s="227"/>
      <c r="G21" s="227"/>
      <c r="H21" s="227"/>
      <c r="I21" s="3"/>
      <c r="J21" s="3"/>
      <c r="K21" s="45"/>
      <c r="L21" s="3"/>
      <c r="M21" s="43"/>
      <c r="N21" s="3"/>
      <c r="O21" s="44"/>
      <c r="P21" s="44"/>
      <c r="Q21" s="44"/>
      <c r="R21" s="44"/>
    </row>
    <row r="22" spans="1:19" x14ac:dyDescent="0.25">
      <c r="A22" t="str">
        <f t="shared" si="4"/>
        <v/>
      </c>
      <c r="B22"/>
      <c r="C22" s="11"/>
      <c r="D22"/>
      <c r="E22" s="227"/>
      <c r="F22" s="227"/>
      <c r="G22" s="227"/>
      <c r="H22" s="227"/>
      <c r="I22" s="3"/>
      <c r="J22" s="3"/>
      <c r="K22" s="45"/>
      <c r="L22" s="3"/>
      <c r="M22" s="43"/>
      <c r="N22" s="3"/>
      <c r="O22" s="44"/>
      <c r="P22" s="44"/>
      <c r="Q22" s="44"/>
      <c r="R22" s="44"/>
    </row>
    <row r="23" spans="1:19" x14ac:dyDescent="0.25">
      <c r="A23" t="str">
        <f t="shared" si="4"/>
        <v/>
      </c>
      <c r="B23" t="str">
        <f t="shared" ref="B23:C30" si="5">IF(L23="","",L23)</f>
        <v/>
      </c>
      <c r="C23" s="11" t="str">
        <f t="shared" si="5"/>
        <v/>
      </c>
      <c r="D23"/>
      <c r="E23" s="211" t="str">
        <f t="shared" ref="E23:E30" si="6">IF(O23="","",O23)</f>
        <v/>
      </c>
      <c r="F23" s="211"/>
      <c r="G23" s="211"/>
      <c r="H23" s="211"/>
      <c r="I23" s="3"/>
      <c r="J23" s="3"/>
      <c r="K23" s="45"/>
      <c r="L23" s="3"/>
      <c r="M23" s="43"/>
      <c r="N23" s="3"/>
      <c r="O23" s="222"/>
      <c r="P23" s="222"/>
      <c r="Q23" s="222"/>
      <c r="R23" s="222"/>
    </row>
    <row r="24" spans="1:19" x14ac:dyDescent="0.25">
      <c r="A24" t="str">
        <f t="shared" si="4"/>
        <v/>
      </c>
      <c r="B24" t="str">
        <f t="shared" si="5"/>
        <v/>
      </c>
      <c r="C24" s="11" t="str">
        <f t="shared" si="5"/>
        <v/>
      </c>
      <c r="D24"/>
      <c r="E24" s="211" t="str">
        <f t="shared" si="6"/>
        <v/>
      </c>
      <c r="F24" s="211"/>
      <c r="G24" s="211"/>
      <c r="H24" s="211"/>
      <c r="I24" s="3"/>
      <c r="J24" s="3"/>
      <c r="K24" s="45"/>
      <c r="L24" s="3"/>
      <c r="M24" s="43"/>
      <c r="N24" s="3"/>
      <c r="O24" s="222"/>
      <c r="P24" s="222"/>
      <c r="Q24" s="222"/>
      <c r="R24" s="222"/>
    </row>
    <row r="25" spans="1:19" x14ac:dyDescent="0.25">
      <c r="A25" t="str">
        <f t="shared" si="4"/>
        <v/>
      </c>
      <c r="B25" t="str">
        <f t="shared" si="5"/>
        <v/>
      </c>
      <c r="C25" s="11" t="str">
        <f t="shared" si="5"/>
        <v/>
      </c>
      <c r="D25"/>
      <c r="E25" s="211" t="str">
        <f t="shared" si="6"/>
        <v/>
      </c>
      <c r="F25" s="211"/>
      <c r="G25" s="211"/>
      <c r="H25" s="211"/>
      <c r="I25" s="3"/>
      <c r="J25" s="3"/>
      <c r="K25" s="45"/>
      <c r="L25" s="3"/>
      <c r="M25" s="43"/>
      <c r="N25" s="3"/>
      <c r="O25" s="222"/>
      <c r="P25" s="222"/>
      <c r="Q25" s="222"/>
      <c r="R25" s="222"/>
    </row>
    <row r="26" spans="1:19" x14ac:dyDescent="0.25">
      <c r="A26" t="str">
        <f t="shared" si="4"/>
        <v/>
      </c>
      <c r="B26" t="str">
        <f t="shared" si="5"/>
        <v/>
      </c>
      <c r="C26" s="11" t="str">
        <f t="shared" si="5"/>
        <v/>
      </c>
      <c r="D26"/>
      <c r="E26" s="211" t="str">
        <f t="shared" si="6"/>
        <v/>
      </c>
      <c r="F26" s="211"/>
      <c r="G26" s="211"/>
      <c r="H26" s="211"/>
      <c r="I26" s="3"/>
      <c r="J26" s="3"/>
      <c r="K26" s="45"/>
      <c r="L26" s="3"/>
      <c r="M26" s="43"/>
      <c r="N26" s="3"/>
      <c r="O26" s="222"/>
      <c r="P26" s="222"/>
      <c r="Q26" s="222"/>
      <c r="R26" s="222"/>
    </row>
    <row r="27" spans="1:19" x14ac:dyDescent="0.25">
      <c r="A27" t="str">
        <f t="shared" si="4"/>
        <v/>
      </c>
      <c r="B27" t="str">
        <f t="shared" si="5"/>
        <v/>
      </c>
      <c r="C27" s="11" t="str">
        <f t="shared" si="5"/>
        <v/>
      </c>
      <c r="D27"/>
      <c r="E27" s="211" t="str">
        <f t="shared" si="6"/>
        <v/>
      </c>
      <c r="F27" s="211"/>
      <c r="G27" s="211"/>
      <c r="H27" s="211"/>
      <c r="I27" s="3"/>
      <c r="J27" s="3"/>
      <c r="K27" s="45"/>
      <c r="L27" s="3"/>
      <c r="M27" s="43"/>
      <c r="N27" s="3"/>
      <c r="O27" s="222"/>
      <c r="P27" s="222"/>
      <c r="Q27" s="222"/>
      <c r="R27" s="222"/>
    </row>
    <row r="28" spans="1:19" x14ac:dyDescent="0.25">
      <c r="A28" t="str">
        <f t="shared" si="4"/>
        <v/>
      </c>
      <c r="B28" t="str">
        <f t="shared" si="5"/>
        <v/>
      </c>
      <c r="C28" s="11" t="str">
        <f t="shared" si="5"/>
        <v/>
      </c>
      <c r="D28"/>
      <c r="E28" s="211" t="str">
        <f t="shared" si="6"/>
        <v/>
      </c>
      <c r="F28" s="211"/>
      <c r="G28" s="211"/>
      <c r="H28" s="211"/>
      <c r="I28" s="3"/>
      <c r="J28" s="3"/>
      <c r="K28"/>
      <c r="L28"/>
      <c r="M28" s="11"/>
      <c r="N28"/>
      <c r="O28" s="211"/>
      <c r="P28" s="211"/>
      <c r="Q28" s="211"/>
      <c r="R28" s="211"/>
    </row>
    <row r="29" spans="1:19" x14ac:dyDescent="0.25">
      <c r="A29" t="str">
        <f t="shared" si="4"/>
        <v/>
      </c>
      <c r="B29" t="str">
        <f t="shared" si="5"/>
        <v/>
      </c>
      <c r="C29" s="11" t="str">
        <f t="shared" si="5"/>
        <v/>
      </c>
      <c r="D29"/>
      <c r="E29" s="211" t="str">
        <f t="shared" si="6"/>
        <v/>
      </c>
      <c r="F29" s="211"/>
      <c r="G29" s="211"/>
      <c r="H29" s="211"/>
      <c r="I29" s="3"/>
      <c r="J29" s="3"/>
      <c r="K29"/>
      <c r="L29"/>
      <c r="M29" s="11"/>
      <c r="N29"/>
      <c r="O29" s="211"/>
      <c r="P29" s="211"/>
      <c r="Q29" s="211"/>
      <c r="R29" s="211"/>
    </row>
    <row r="30" spans="1:19" x14ac:dyDescent="0.25">
      <c r="A30" t="str">
        <f t="shared" si="4"/>
        <v>TD,Rektorat Dienstleist.</v>
      </c>
      <c r="B30" t="str">
        <f t="shared" si="5"/>
        <v/>
      </c>
      <c r="C30" s="11">
        <f t="shared" si="5"/>
        <v>2520</v>
      </c>
      <c r="D30"/>
      <c r="E30" s="211" t="str">
        <f t="shared" si="6"/>
        <v/>
      </c>
      <c r="F30" s="211"/>
      <c r="G30" s="211"/>
      <c r="H30" s="211"/>
      <c r="I30" s="3"/>
      <c r="J30" s="3"/>
      <c r="K30" t="s">
        <v>137</v>
      </c>
      <c r="L30"/>
      <c r="M30" s="11">
        <v>2520</v>
      </c>
      <c r="N30" s="42"/>
      <c r="O30" s="211"/>
      <c r="P30" s="211"/>
      <c r="Q30" s="211"/>
      <c r="R30" s="211"/>
    </row>
    <row r="31" spans="1:19" x14ac:dyDescent="0.25">
      <c r="A31" s="42"/>
      <c r="B31" s="42"/>
      <c r="C31" s="11"/>
      <c r="D31" s="42"/>
      <c r="E31" s="42"/>
      <c r="F31" s="42"/>
      <c r="G31" s="42"/>
      <c r="H31" s="42"/>
    </row>
    <row r="32" spans="1:19" x14ac:dyDescent="0.25">
      <c r="A32" s="42"/>
      <c r="B32" s="47" t="s">
        <v>138</v>
      </c>
      <c r="C32" s="12">
        <f>SUM(C5:C31)</f>
        <v>13970</v>
      </c>
      <c r="D32" s="42"/>
      <c r="E32" s="42"/>
      <c r="F32" s="42"/>
      <c r="G32" s="42"/>
      <c r="H32" s="42"/>
      <c r="L32" s="48"/>
      <c r="M32" s="13"/>
    </row>
    <row r="34" spans="1:15" x14ac:dyDescent="0.25">
      <c r="A34" s="228" t="s">
        <v>58</v>
      </c>
      <c r="B34" s="228"/>
      <c r="C34" s="228"/>
      <c r="D34" s="228"/>
      <c r="E34" s="228"/>
      <c r="K34" s="228"/>
      <c r="L34" s="228"/>
      <c r="M34" s="228"/>
      <c r="N34" s="228"/>
      <c r="O34" s="228"/>
    </row>
    <row r="35" spans="1:15" x14ac:dyDescent="0.25">
      <c r="A35" s="228" t="s">
        <v>139</v>
      </c>
      <c r="B35" s="228"/>
      <c r="C35" s="228"/>
      <c r="D35" s="228"/>
      <c r="E35" s="228"/>
      <c r="K35" s="228"/>
      <c r="L35" s="228"/>
      <c r="M35" s="228"/>
      <c r="N35" s="228"/>
      <c r="O35" s="228"/>
    </row>
    <row r="36" spans="1:15" x14ac:dyDescent="0.25">
      <c r="A36" s="228"/>
      <c r="B36" s="228"/>
      <c r="C36" s="228"/>
      <c r="D36" s="228"/>
      <c r="E36" s="228"/>
      <c r="K36" s="228"/>
      <c r="L36" s="228"/>
      <c r="M36" s="228"/>
      <c r="N36" s="228"/>
      <c r="O36" s="228"/>
    </row>
    <row r="37" spans="1:15" x14ac:dyDescent="0.25">
      <c r="A37" s="228"/>
      <c r="B37" s="228"/>
      <c r="C37" s="228"/>
      <c r="D37" s="228"/>
      <c r="E37" s="228"/>
      <c r="K37" s="228"/>
      <c r="L37" s="228"/>
      <c r="M37" s="228"/>
      <c r="N37" s="228"/>
      <c r="O37" s="228"/>
    </row>
  </sheetData>
  <sheetProtection password="E36D" sheet="1" objects="1" scenarios="1"/>
  <mergeCells count="63">
    <mergeCell ref="A36:E36"/>
    <mergeCell ref="K36:O36"/>
    <mergeCell ref="A37:E37"/>
    <mergeCell ref="K37:O37"/>
    <mergeCell ref="E30:H30"/>
    <mergeCell ref="O30:R30"/>
    <mergeCell ref="A34:E34"/>
    <mergeCell ref="K34:O34"/>
    <mergeCell ref="A35:E35"/>
    <mergeCell ref="K35:O35"/>
    <mergeCell ref="E27:H27"/>
    <mergeCell ref="O27:R27"/>
    <mergeCell ref="E28:H28"/>
    <mergeCell ref="O28:R28"/>
    <mergeCell ref="E29:H29"/>
    <mergeCell ref="O29:R29"/>
    <mergeCell ref="E24:H24"/>
    <mergeCell ref="O24:R24"/>
    <mergeCell ref="E25:H25"/>
    <mergeCell ref="O25:R25"/>
    <mergeCell ref="E26:H26"/>
    <mergeCell ref="O26:R26"/>
    <mergeCell ref="E20:H20"/>
    <mergeCell ref="O20:R20"/>
    <mergeCell ref="E21:H21"/>
    <mergeCell ref="E22:H22"/>
    <mergeCell ref="E23:H23"/>
    <mergeCell ref="O23:R23"/>
    <mergeCell ref="E17:H17"/>
    <mergeCell ref="O17:R17"/>
    <mergeCell ref="E18:H18"/>
    <mergeCell ref="O18:R18"/>
    <mergeCell ref="E19:H19"/>
    <mergeCell ref="O19:R19"/>
    <mergeCell ref="E14:H14"/>
    <mergeCell ref="O14:R14"/>
    <mergeCell ref="E15:H15"/>
    <mergeCell ref="O15:R15"/>
    <mergeCell ref="E16:H16"/>
    <mergeCell ref="O16:R16"/>
    <mergeCell ref="E11:H11"/>
    <mergeCell ref="O11:R11"/>
    <mergeCell ref="E12:H12"/>
    <mergeCell ref="O12:R12"/>
    <mergeCell ref="E13:H13"/>
    <mergeCell ref="O13:R13"/>
    <mergeCell ref="E8:H8"/>
    <mergeCell ref="O8:R8"/>
    <mergeCell ref="E9:H9"/>
    <mergeCell ref="O9:R9"/>
    <mergeCell ref="E10:H10"/>
    <mergeCell ref="O10:R10"/>
    <mergeCell ref="N1:O2"/>
    <mergeCell ref="E5:H5"/>
    <mergeCell ref="O5:R5"/>
    <mergeCell ref="E6:H6"/>
    <mergeCell ref="E7:H7"/>
    <mergeCell ref="O7:R7"/>
    <mergeCell ref="A1:A2"/>
    <mergeCell ref="B1:C2"/>
    <mergeCell ref="D1:E2"/>
    <mergeCell ref="K1:K2"/>
    <mergeCell ref="L1:M2"/>
  </mergeCells>
  <pageMargins left="0.70833333333333304" right="0" top="0" bottom="0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558ED5"/>
  </sheetPr>
  <dimension ref="A1:AMJ37"/>
  <sheetViews>
    <sheetView zoomScaleNormal="100" workbookViewId="0">
      <selection activeCell="D1" sqref="D1:E2"/>
    </sheetView>
  </sheetViews>
  <sheetFormatPr baseColWidth="10" defaultColWidth="11" defaultRowHeight="15" x14ac:dyDescent="0.25"/>
  <cols>
    <col min="1" max="1" width="20.5703125" style="34" customWidth="1"/>
    <col min="2" max="3" width="11" style="34"/>
    <col min="4" max="4" width="6.42578125" style="34" customWidth="1"/>
    <col min="5" max="10" width="11" style="34"/>
    <col min="11" max="11" width="20.5703125" style="34" customWidth="1"/>
    <col min="12" max="13" width="11" style="34"/>
    <col min="14" max="14" width="6.42578125" style="34" customWidth="1"/>
    <col min="15" max="1024" width="11" style="34"/>
  </cols>
  <sheetData>
    <row r="1" spans="1:20" ht="14.45" customHeight="1" x14ac:dyDescent="0.25">
      <c r="A1" s="223" t="str">
        <f>IF(K1="","",K1)</f>
        <v>Verwaltung AStA</v>
      </c>
      <c r="B1" s="223" t="str">
        <f>IF(L1="","",L1)</f>
        <v>Tuttlingen</v>
      </c>
      <c r="C1" s="223"/>
      <c r="D1" s="224" t="s">
        <v>144</v>
      </c>
      <c r="E1" s="224"/>
      <c r="F1" s="42"/>
      <c r="G1" s="42"/>
      <c r="H1" s="42"/>
      <c r="I1" s="42"/>
      <c r="J1" s="42"/>
      <c r="K1" s="223" t="s">
        <v>113</v>
      </c>
      <c r="L1" s="223" t="s">
        <v>145</v>
      </c>
      <c r="M1" s="223"/>
      <c r="N1" s="229" t="s">
        <v>144</v>
      </c>
      <c r="O1" s="229"/>
      <c r="P1" s="42"/>
      <c r="Q1" s="42"/>
      <c r="R1" s="42"/>
    </row>
    <row r="2" spans="1:20" ht="14.45" customHeight="1" x14ac:dyDescent="0.25">
      <c r="A2" s="223"/>
      <c r="B2" s="223"/>
      <c r="C2" s="223"/>
      <c r="D2" s="224"/>
      <c r="E2" s="224"/>
      <c r="F2" s="42"/>
      <c r="G2" s="42"/>
      <c r="H2" s="42"/>
      <c r="I2" s="42"/>
      <c r="J2" s="42"/>
      <c r="K2" s="223"/>
      <c r="L2" s="223"/>
      <c r="M2" s="223"/>
      <c r="N2" s="229"/>
      <c r="O2" s="229"/>
      <c r="P2" s="42"/>
      <c r="Q2" s="42"/>
      <c r="R2" s="42"/>
    </row>
    <row r="3" spans="1:20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</row>
    <row r="4" spans="1:20" x14ac:dyDescent="0.25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</row>
    <row r="5" spans="1:20" x14ac:dyDescent="0.25">
      <c r="A5" s="42" t="str">
        <f t="shared" ref="A5:A20" si="0">IF(K5="","",K5)</f>
        <v>Reinigung</v>
      </c>
      <c r="B5" s="42" t="str">
        <f t="shared" ref="B5:B20" si="1">IF(L5="","",L5)</f>
        <v/>
      </c>
      <c r="C5" s="11">
        <f t="shared" ref="C5:C20" si="2">IF(M5="","",M5)</f>
        <v>100</v>
      </c>
      <c r="D5" s="42"/>
      <c r="E5" s="230" t="str">
        <f t="shared" ref="E5:E20" si="3">IF(O5="","",O5)</f>
        <v>Reinigungsmittel, Besen, Tücher usw.</v>
      </c>
      <c r="F5" s="230"/>
      <c r="G5" s="230"/>
      <c r="H5" s="230"/>
      <c r="K5" s="42" t="s">
        <v>115</v>
      </c>
      <c r="M5" s="43">
        <v>100</v>
      </c>
      <c r="O5" s="231" t="s">
        <v>116</v>
      </c>
      <c r="P5" s="231"/>
      <c r="Q5" s="231"/>
      <c r="R5" s="231"/>
    </row>
    <row r="6" spans="1:20" x14ac:dyDescent="0.25">
      <c r="A6" s="42" t="str">
        <f t="shared" si="0"/>
        <v>Magazinentnahmen</v>
      </c>
      <c r="B6" s="42" t="str">
        <f t="shared" si="1"/>
        <v/>
      </c>
      <c r="C6" s="11">
        <f t="shared" si="2"/>
        <v>100</v>
      </c>
      <c r="D6" s="42"/>
      <c r="E6" s="230" t="str">
        <f t="shared" si="3"/>
        <v/>
      </c>
      <c r="F6" s="230"/>
      <c r="G6" s="230"/>
      <c r="H6" s="230"/>
      <c r="K6" s="42" t="s">
        <v>117</v>
      </c>
      <c r="M6" s="43">
        <v>100</v>
      </c>
      <c r="O6" s="49"/>
      <c r="P6" s="49"/>
      <c r="Q6" s="49"/>
      <c r="R6" s="49"/>
    </row>
    <row r="7" spans="1:20" x14ac:dyDescent="0.25">
      <c r="A7" s="42" t="str">
        <f t="shared" si="0"/>
        <v>Beiträge</v>
      </c>
      <c r="B7" s="42" t="str">
        <f t="shared" si="1"/>
        <v/>
      </c>
      <c r="C7" s="11" t="str">
        <f t="shared" si="2"/>
        <v/>
      </c>
      <c r="D7" s="42"/>
      <c r="E7" s="230" t="str">
        <f t="shared" si="3"/>
        <v/>
      </c>
      <c r="F7" s="230"/>
      <c r="G7" s="230"/>
      <c r="H7" s="230"/>
      <c r="K7" s="42" t="s">
        <v>118</v>
      </c>
      <c r="M7" s="43"/>
      <c r="O7" s="231"/>
      <c r="P7" s="231"/>
      <c r="Q7" s="231"/>
      <c r="R7" s="231"/>
    </row>
    <row r="8" spans="1:20" x14ac:dyDescent="0.25">
      <c r="A8" s="42" t="str">
        <f t="shared" si="0"/>
        <v>Startgeld Hochschulsp.</v>
      </c>
      <c r="B8" s="42" t="str">
        <f t="shared" si="1"/>
        <v/>
      </c>
      <c r="C8" s="11">
        <f t="shared" si="2"/>
        <v>150</v>
      </c>
      <c r="D8" s="42"/>
      <c r="E8" s="230" t="str">
        <f t="shared" si="3"/>
        <v>adh Startgelder</v>
      </c>
      <c r="F8" s="230"/>
      <c r="G8" s="230"/>
      <c r="H8" s="230"/>
      <c r="K8" s="42" t="s">
        <v>119</v>
      </c>
      <c r="M8" s="43">
        <v>150</v>
      </c>
      <c r="O8" s="231" t="s">
        <v>120</v>
      </c>
      <c r="P8" s="231"/>
      <c r="Q8" s="231"/>
      <c r="R8" s="231"/>
    </row>
    <row r="9" spans="1:20" x14ac:dyDescent="0.25">
      <c r="A9" s="42" t="str">
        <f t="shared" si="0"/>
        <v>Rep./Instandhaltung</v>
      </c>
      <c r="B9" s="42" t="str">
        <f t="shared" si="1"/>
        <v/>
      </c>
      <c r="C9" s="11">
        <f t="shared" si="2"/>
        <v>0</v>
      </c>
      <c r="D9" s="42"/>
      <c r="E9" s="230" t="str">
        <f t="shared" si="3"/>
        <v>AStA Inventar, Spülmaschinen etc.</v>
      </c>
      <c r="F9" s="230"/>
      <c r="G9" s="230"/>
      <c r="H9" s="230"/>
      <c r="K9" s="42" t="s">
        <v>121</v>
      </c>
      <c r="M9" s="43">
        <v>0</v>
      </c>
      <c r="O9" s="231" t="s">
        <v>122</v>
      </c>
      <c r="P9" s="231"/>
      <c r="Q9" s="231"/>
      <c r="R9" s="231"/>
    </row>
    <row r="10" spans="1:20" x14ac:dyDescent="0.25">
      <c r="A10" s="42" t="str">
        <f t="shared" si="0"/>
        <v>Repräsentation</v>
      </c>
      <c r="B10" s="42" t="str">
        <f t="shared" si="1"/>
        <v/>
      </c>
      <c r="C10" s="11">
        <f t="shared" si="2"/>
        <v>300</v>
      </c>
      <c r="D10" s="42"/>
      <c r="E10" s="230" t="str">
        <f t="shared" si="3"/>
        <v>Hütten, TD-Frühstück, Eiszeit, Nikolaus</v>
      </c>
      <c r="F10" s="230"/>
      <c r="G10" s="230"/>
      <c r="H10" s="230"/>
      <c r="K10" s="42" t="s">
        <v>123</v>
      </c>
      <c r="M10" s="43">
        <v>300</v>
      </c>
      <c r="O10" s="231" t="s">
        <v>124</v>
      </c>
      <c r="P10" s="231"/>
      <c r="Q10" s="231"/>
      <c r="R10" s="231"/>
      <c r="S10"/>
      <c r="T10" s="3"/>
    </row>
    <row r="11" spans="1:20" x14ac:dyDescent="0.25">
      <c r="A11" s="42" t="str">
        <f t="shared" si="0"/>
        <v>Bewirtung</v>
      </c>
      <c r="B11" s="42" t="str">
        <f t="shared" si="1"/>
        <v/>
      </c>
      <c r="C11" s="11">
        <f t="shared" si="2"/>
        <v>800</v>
      </c>
      <c r="D11" s="42"/>
      <c r="E11" s="230" t="str">
        <f t="shared" si="3"/>
        <v>Taschen packen, Ersti-Begrüßung, Ersti-Frühstück</v>
      </c>
      <c r="F11" s="230"/>
      <c r="G11" s="230"/>
      <c r="H11" s="230"/>
      <c r="K11" s="42" t="s">
        <v>125</v>
      </c>
      <c r="M11" s="43">
        <v>800</v>
      </c>
      <c r="O11" s="231" t="s">
        <v>126</v>
      </c>
      <c r="P11" s="231"/>
      <c r="Q11" s="231"/>
      <c r="R11" s="231"/>
    </row>
    <row r="12" spans="1:20" x14ac:dyDescent="0.25">
      <c r="A12" s="42" t="str">
        <f t="shared" si="0"/>
        <v>Reisekosten</v>
      </c>
      <c r="B12" s="42" t="str">
        <f t="shared" si="1"/>
        <v/>
      </c>
      <c r="C12" s="11">
        <f t="shared" si="2"/>
        <v>200</v>
      </c>
      <c r="D12" s="42"/>
      <c r="E12" s="230" t="str">
        <f t="shared" si="3"/>
        <v>Hütten, Einkauf etc.</v>
      </c>
      <c r="F12" s="230"/>
      <c r="G12" s="230"/>
      <c r="H12" s="230"/>
      <c r="K12" s="42" t="s">
        <v>80</v>
      </c>
      <c r="M12" s="43">
        <v>200</v>
      </c>
      <c r="O12" s="231" t="s">
        <v>127</v>
      </c>
      <c r="P12" s="231"/>
      <c r="Q12" s="231"/>
      <c r="R12" s="231"/>
    </row>
    <row r="13" spans="1:20" x14ac:dyDescent="0.25">
      <c r="A13" s="42" t="str">
        <f t="shared" si="0"/>
        <v>Büromaterial</v>
      </c>
      <c r="B13" s="42" t="str">
        <f t="shared" si="1"/>
        <v/>
      </c>
      <c r="C13" s="11">
        <f t="shared" si="2"/>
        <v>1000</v>
      </c>
      <c r="D13" s="42"/>
      <c r="E13" s="230" t="str">
        <f t="shared" si="3"/>
        <v>Büromaterial, Druckerpapier, Toner</v>
      </c>
      <c r="F13" s="230"/>
      <c r="G13" s="230"/>
      <c r="H13" s="230"/>
      <c r="K13" s="42" t="s">
        <v>128</v>
      </c>
      <c r="M13" s="43">
        <v>1000</v>
      </c>
      <c r="O13" s="231" t="s">
        <v>146</v>
      </c>
      <c r="P13" s="231"/>
      <c r="Q13" s="231"/>
      <c r="R13" s="231"/>
    </row>
    <row r="14" spans="1:20" x14ac:dyDescent="0.25">
      <c r="A14" s="42" t="str">
        <f t="shared" si="0"/>
        <v>Verbrauchsmaterial</v>
      </c>
      <c r="B14" s="42" t="str">
        <f t="shared" si="1"/>
        <v/>
      </c>
      <c r="C14" s="11">
        <f t="shared" si="2"/>
        <v>500</v>
      </c>
      <c r="D14" s="42"/>
      <c r="E14" s="230" t="str">
        <f t="shared" si="3"/>
        <v>Plakate</v>
      </c>
      <c r="F14" s="230"/>
      <c r="G14" s="230"/>
      <c r="H14" s="230"/>
      <c r="K14" s="42" t="s">
        <v>130</v>
      </c>
      <c r="M14" s="43">
        <v>500</v>
      </c>
      <c r="O14" s="231" t="s">
        <v>131</v>
      </c>
      <c r="P14" s="231"/>
      <c r="Q14" s="231"/>
      <c r="R14" s="231"/>
    </row>
    <row r="15" spans="1:20" x14ac:dyDescent="0.25">
      <c r="A15" s="42" t="str">
        <f t="shared" si="0"/>
        <v>Dekoration</v>
      </c>
      <c r="B15" s="42" t="str">
        <f t="shared" si="1"/>
        <v/>
      </c>
      <c r="C15" s="11">
        <f t="shared" si="2"/>
        <v>100</v>
      </c>
      <c r="D15" s="42"/>
      <c r="E15" s="230" t="str">
        <f t="shared" si="3"/>
        <v>Raumausstattung</v>
      </c>
      <c r="F15" s="230"/>
      <c r="G15" s="230"/>
      <c r="H15" s="230"/>
      <c r="K15" s="42" t="s">
        <v>132</v>
      </c>
      <c r="M15" s="43">
        <v>100</v>
      </c>
      <c r="O15" s="231" t="s">
        <v>133</v>
      </c>
      <c r="P15" s="231"/>
      <c r="Q15" s="231"/>
      <c r="R15" s="231"/>
    </row>
    <row r="16" spans="1:20" x14ac:dyDescent="0.25">
      <c r="A16" s="42" t="str">
        <f t="shared" si="0"/>
        <v>Veranstaltungen</v>
      </c>
      <c r="B16" s="42" t="str">
        <f t="shared" si="1"/>
        <v/>
      </c>
      <c r="C16" s="11">
        <f t="shared" si="2"/>
        <v>500</v>
      </c>
      <c r="D16" s="42"/>
      <c r="E16" s="230" t="str">
        <f t="shared" si="3"/>
        <v>2xTeambuilding, Asten Connected, Helferfest</v>
      </c>
      <c r="F16" s="230"/>
      <c r="G16" s="230"/>
      <c r="H16" s="230"/>
      <c r="K16" s="42" t="s">
        <v>134</v>
      </c>
      <c r="M16" s="43">
        <v>500</v>
      </c>
      <c r="O16" s="231" t="s">
        <v>135</v>
      </c>
      <c r="P16" s="231"/>
      <c r="Q16" s="231"/>
      <c r="R16" s="231"/>
      <c r="S16"/>
      <c r="T16" s="3"/>
    </row>
    <row r="17" spans="1:18" x14ac:dyDescent="0.25">
      <c r="A17" s="42" t="str">
        <f t="shared" si="0"/>
        <v>Drucker</v>
      </c>
      <c r="B17" s="42" t="str">
        <f t="shared" si="1"/>
        <v/>
      </c>
      <c r="C17" s="11" t="str">
        <f t="shared" si="2"/>
        <v/>
      </c>
      <c r="D17" s="42"/>
      <c r="E17" s="230" t="str">
        <f t="shared" si="3"/>
        <v/>
      </c>
      <c r="F17" s="230"/>
      <c r="G17" s="230"/>
      <c r="H17" s="230"/>
      <c r="K17" s="42" t="s">
        <v>143</v>
      </c>
      <c r="M17" s="43"/>
      <c r="O17" s="231"/>
      <c r="P17" s="231"/>
      <c r="Q17" s="231"/>
      <c r="R17" s="231"/>
    </row>
    <row r="18" spans="1:18" x14ac:dyDescent="0.25">
      <c r="A18" s="42" t="str">
        <f t="shared" si="0"/>
        <v>sonst. Betriebsbedarf</v>
      </c>
      <c r="B18" s="42" t="str">
        <f t="shared" si="1"/>
        <v/>
      </c>
      <c r="C18" s="11" t="str">
        <f t="shared" si="2"/>
        <v/>
      </c>
      <c r="D18" s="42"/>
      <c r="E18" s="230" t="str">
        <f t="shared" si="3"/>
        <v/>
      </c>
      <c r="F18" s="230"/>
      <c r="G18" s="230"/>
      <c r="H18" s="230"/>
      <c r="K18" s="42" t="s">
        <v>136</v>
      </c>
      <c r="M18" s="43"/>
      <c r="O18" s="231"/>
      <c r="P18" s="231"/>
      <c r="Q18" s="231"/>
      <c r="R18" s="231"/>
    </row>
    <row r="19" spans="1:18" x14ac:dyDescent="0.25">
      <c r="A19" s="42" t="str">
        <f t="shared" si="0"/>
        <v/>
      </c>
      <c r="B19" s="42" t="str">
        <f t="shared" si="1"/>
        <v/>
      </c>
      <c r="C19" s="11" t="str">
        <f t="shared" si="2"/>
        <v/>
      </c>
      <c r="D19" s="42"/>
      <c r="E19" s="230" t="str">
        <f t="shared" si="3"/>
        <v/>
      </c>
      <c r="F19" s="230"/>
      <c r="G19" s="230"/>
      <c r="H19" s="230"/>
      <c r="K19" s="50"/>
      <c r="M19" s="43"/>
      <c r="O19" s="231"/>
      <c r="P19" s="231"/>
      <c r="Q19" s="231"/>
      <c r="R19" s="231"/>
    </row>
    <row r="20" spans="1:18" x14ac:dyDescent="0.25">
      <c r="A20" s="42" t="str">
        <f t="shared" si="0"/>
        <v/>
      </c>
      <c r="B20" s="42" t="str">
        <f t="shared" si="1"/>
        <v/>
      </c>
      <c r="C20" s="11" t="str">
        <f t="shared" si="2"/>
        <v/>
      </c>
      <c r="D20" s="42"/>
      <c r="E20" s="230" t="str">
        <f t="shared" si="3"/>
        <v/>
      </c>
      <c r="F20" s="230"/>
      <c r="G20" s="230"/>
      <c r="H20" s="230"/>
      <c r="K20" s="50"/>
      <c r="M20" s="43"/>
      <c r="O20" s="231"/>
      <c r="P20" s="231"/>
      <c r="Q20" s="231"/>
      <c r="R20" s="231"/>
    </row>
    <row r="21" spans="1:18" x14ac:dyDescent="0.25">
      <c r="A21" s="42" t="str">
        <f t="shared" ref="A21:A30" si="4">IF(K21="","",K21)</f>
        <v/>
      </c>
      <c r="B21" s="42"/>
      <c r="C21" s="11"/>
      <c r="D21" s="42"/>
      <c r="E21" s="51"/>
      <c r="F21" s="51"/>
      <c r="G21" s="51"/>
      <c r="H21" s="51"/>
      <c r="K21" s="50"/>
      <c r="M21" s="43"/>
      <c r="O21" s="49"/>
      <c r="P21" s="49"/>
      <c r="Q21" s="49"/>
      <c r="R21" s="49"/>
    </row>
    <row r="22" spans="1:18" x14ac:dyDescent="0.25">
      <c r="A22" s="42" t="str">
        <f t="shared" si="4"/>
        <v/>
      </c>
      <c r="B22" s="42"/>
      <c r="C22" s="11"/>
      <c r="D22" s="42"/>
      <c r="E22" s="51"/>
      <c r="F22" s="51"/>
      <c r="G22" s="51"/>
      <c r="H22" s="51"/>
      <c r="K22" s="50"/>
      <c r="M22" s="43"/>
      <c r="O22" s="49"/>
      <c r="P22" s="49"/>
      <c r="Q22" s="49"/>
      <c r="R22" s="49"/>
    </row>
    <row r="23" spans="1:18" x14ac:dyDescent="0.25">
      <c r="A23" s="42" t="str">
        <f t="shared" si="4"/>
        <v/>
      </c>
      <c r="B23" s="42" t="str">
        <f t="shared" ref="B23:C30" si="5">IF(L23="","",L23)</f>
        <v/>
      </c>
      <c r="C23" s="11" t="str">
        <f t="shared" si="5"/>
        <v/>
      </c>
      <c r="D23" s="42"/>
      <c r="E23" s="230" t="str">
        <f t="shared" ref="E23:E30" si="6">IF(O23="","",O23)</f>
        <v/>
      </c>
      <c r="F23" s="230"/>
      <c r="G23" s="230"/>
      <c r="H23" s="230"/>
      <c r="K23" s="50"/>
      <c r="M23" s="43"/>
      <c r="O23" s="231"/>
      <c r="P23" s="231"/>
      <c r="Q23" s="231"/>
      <c r="R23" s="231"/>
    </row>
    <row r="24" spans="1:18" x14ac:dyDescent="0.25">
      <c r="A24" s="42" t="str">
        <f t="shared" si="4"/>
        <v/>
      </c>
      <c r="B24" s="42" t="str">
        <f t="shared" si="5"/>
        <v/>
      </c>
      <c r="C24" s="11" t="str">
        <f t="shared" si="5"/>
        <v/>
      </c>
      <c r="D24" s="42"/>
      <c r="E24" s="230" t="str">
        <f t="shared" si="6"/>
        <v/>
      </c>
      <c r="F24" s="230"/>
      <c r="G24" s="230"/>
      <c r="H24" s="230"/>
      <c r="K24" s="50"/>
      <c r="M24" s="43"/>
      <c r="O24" s="231"/>
      <c r="P24" s="231"/>
      <c r="Q24" s="231"/>
      <c r="R24" s="231"/>
    </row>
    <row r="25" spans="1:18" x14ac:dyDescent="0.25">
      <c r="A25" s="42" t="str">
        <f t="shared" si="4"/>
        <v/>
      </c>
      <c r="B25" s="42" t="str">
        <f t="shared" si="5"/>
        <v/>
      </c>
      <c r="C25" s="11" t="str">
        <f t="shared" si="5"/>
        <v/>
      </c>
      <c r="D25" s="42"/>
      <c r="E25" s="230" t="str">
        <f t="shared" si="6"/>
        <v/>
      </c>
      <c r="F25" s="230"/>
      <c r="G25" s="230"/>
      <c r="H25" s="230"/>
      <c r="K25" s="50"/>
      <c r="M25" s="43"/>
      <c r="O25" s="231"/>
      <c r="P25" s="231"/>
      <c r="Q25" s="231"/>
      <c r="R25" s="231"/>
    </row>
    <row r="26" spans="1:18" x14ac:dyDescent="0.25">
      <c r="A26" s="42" t="str">
        <f t="shared" si="4"/>
        <v/>
      </c>
      <c r="B26" s="42" t="str">
        <f t="shared" si="5"/>
        <v/>
      </c>
      <c r="C26" s="11" t="str">
        <f t="shared" si="5"/>
        <v/>
      </c>
      <c r="D26" s="42"/>
      <c r="E26" s="230" t="str">
        <f t="shared" si="6"/>
        <v/>
      </c>
      <c r="F26" s="230"/>
      <c r="G26" s="230"/>
      <c r="H26" s="230"/>
      <c r="K26" s="50"/>
      <c r="M26" s="43"/>
      <c r="O26" s="231"/>
      <c r="P26" s="231"/>
      <c r="Q26" s="231"/>
      <c r="R26" s="231"/>
    </row>
    <row r="27" spans="1:18" x14ac:dyDescent="0.25">
      <c r="A27" s="42" t="str">
        <f t="shared" si="4"/>
        <v/>
      </c>
      <c r="B27" s="42" t="str">
        <f t="shared" si="5"/>
        <v/>
      </c>
      <c r="C27" s="11" t="str">
        <f t="shared" si="5"/>
        <v/>
      </c>
      <c r="D27" s="42"/>
      <c r="E27" s="230" t="str">
        <f t="shared" si="6"/>
        <v/>
      </c>
      <c r="F27" s="230"/>
      <c r="G27" s="230"/>
      <c r="H27" s="230"/>
      <c r="K27" s="50"/>
      <c r="M27" s="43"/>
      <c r="O27" s="231"/>
      <c r="P27" s="231"/>
      <c r="Q27" s="231"/>
      <c r="R27" s="231"/>
    </row>
    <row r="28" spans="1:18" x14ac:dyDescent="0.25">
      <c r="A28" s="42" t="str">
        <f t="shared" si="4"/>
        <v/>
      </c>
      <c r="B28" s="42" t="str">
        <f t="shared" si="5"/>
        <v/>
      </c>
      <c r="C28" s="11" t="str">
        <f t="shared" si="5"/>
        <v/>
      </c>
      <c r="D28" s="42"/>
      <c r="E28" s="230" t="str">
        <f t="shared" si="6"/>
        <v/>
      </c>
      <c r="F28" s="230"/>
      <c r="G28" s="230"/>
      <c r="H28" s="230"/>
      <c r="K28" s="42"/>
      <c r="L28" s="42"/>
      <c r="M28" s="11"/>
      <c r="N28" s="42"/>
      <c r="O28" s="230"/>
      <c r="P28" s="230"/>
      <c r="Q28" s="230"/>
      <c r="R28" s="230"/>
    </row>
    <row r="29" spans="1:18" x14ac:dyDescent="0.25">
      <c r="A29" s="42" t="str">
        <f t="shared" si="4"/>
        <v/>
      </c>
      <c r="B29" s="42" t="str">
        <f t="shared" si="5"/>
        <v/>
      </c>
      <c r="C29" s="11" t="str">
        <f t="shared" si="5"/>
        <v/>
      </c>
      <c r="D29" s="42"/>
      <c r="E29" s="230" t="str">
        <f t="shared" si="6"/>
        <v/>
      </c>
      <c r="F29" s="230"/>
      <c r="G29" s="230"/>
      <c r="H29" s="230"/>
      <c r="K29" s="42"/>
      <c r="L29" s="42"/>
      <c r="M29" s="11"/>
      <c r="N29" s="42"/>
      <c r="O29" s="230"/>
      <c r="P29" s="230"/>
      <c r="Q29" s="230"/>
      <c r="R29" s="230"/>
    </row>
    <row r="30" spans="1:18" x14ac:dyDescent="0.25">
      <c r="A30" s="42" t="str">
        <f t="shared" si="4"/>
        <v>TD,Rektorat Dienstleist.</v>
      </c>
      <c r="B30" s="42" t="str">
        <f t="shared" si="5"/>
        <v/>
      </c>
      <c r="C30" s="11">
        <f t="shared" si="5"/>
        <v>791</v>
      </c>
      <c r="D30" s="42"/>
      <c r="E30" s="230" t="str">
        <f t="shared" si="6"/>
        <v/>
      </c>
      <c r="F30" s="230"/>
      <c r="G30" s="230"/>
      <c r="H30" s="230"/>
      <c r="K30" s="42" t="s">
        <v>137</v>
      </c>
      <c r="L30" s="42"/>
      <c r="M30" s="11">
        <v>791</v>
      </c>
      <c r="N30" s="42"/>
      <c r="O30" s="230"/>
      <c r="P30" s="230"/>
      <c r="Q30" s="230"/>
      <c r="R30" s="230"/>
    </row>
    <row r="31" spans="1:18" x14ac:dyDescent="0.25">
      <c r="A31" s="42"/>
      <c r="B31" s="42"/>
      <c r="C31" s="11"/>
      <c r="D31" s="42"/>
      <c r="E31" s="42"/>
      <c r="F31" s="42"/>
      <c r="G31" s="42"/>
      <c r="H31" s="42"/>
    </row>
    <row r="32" spans="1:18" x14ac:dyDescent="0.25">
      <c r="A32" s="42"/>
      <c r="B32" s="47" t="s">
        <v>138</v>
      </c>
      <c r="C32" s="12">
        <f>SUM(C5:C31)</f>
        <v>4541</v>
      </c>
      <c r="D32" s="42"/>
      <c r="E32" s="42"/>
      <c r="F32" s="42"/>
      <c r="G32" s="42"/>
      <c r="H32" s="42"/>
      <c r="L32" s="48"/>
      <c r="M32" s="48"/>
    </row>
    <row r="34" spans="1:15" x14ac:dyDescent="0.25">
      <c r="A34" s="228" t="s">
        <v>58</v>
      </c>
      <c r="B34" s="228"/>
      <c r="C34" s="228"/>
      <c r="D34" s="228"/>
      <c r="E34" s="228"/>
      <c r="K34" s="228"/>
      <c r="L34" s="228"/>
      <c r="M34" s="228"/>
      <c r="N34" s="228"/>
      <c r="O34" s="228"/>
    </row>
    <row r="35" spans="1:15" x14ac:dyDescent="0.25">
      <c r="A35" s="228" t="s">
        <v>139</v>
      </c>
      <c r="B35" s="228"/>
      <c r="C35" s="228"/>
      <c r="D35" s="228"/>
      <c r="E35" s="228"/>
      <c r="K35" s="228"/>
      <c r="L35" s="228"/>
      <c r="M35" s="228"/>
      <c r="N35" s="228"/>
      <c r="O35" s="228"/>
    </row>
    <row r="36" spans="1:15" x14ac:dyDescent="0.25">
      <c r="A36" s="228"/>
      <c r="B36" s="228"/>
      <c r="C36" s="228"/>
      <c r="D36" s="228"/>
      <c r="E36" s="228"/>
      <c r="K36" s="228"/>
      <c r="L36" s="228"/>
      <c r="M36" s="228"/>
      <c r="N36" s="228"/>
      <c r="O36" s="228"/>
    </row>
    <row r="37" spans="1:15" x14ac:dyDescent="0.25">
      <c r="A37" s="228"/>
      <c r="B37" s="228"/>
      <c r="C37" s="228"/>
      <c r="D37" s="228"/>
      <c r="E37" s="228"/>
      <c r="K37" s="228"/>
      <c r="L37" s="228"/>
      <c r="M37" s="228"/>
      <c r="N37" s="228"/>
      <c r="O37" s="228"/>
    </row>
  </sheetData>
  <sheetProtection password="E36D" sheet="1" objects="1" scenarios="1"/>
  <mergeCells count="61">
    <mergeCell ref="A37:E37"/>
    <mergeCell ref="K37:O37"/>
    <mergeCell ref="A34:E34"/>
    <mergeCell ref="K34:O34"/>
    <mergeCell ref="A35:E35"/>
    <mergeCell ref="K35:O35"/>
    <mergeCell ref="A36:E36"/>
    <mergeCell ref="K36:O36"/>
    <mergeCell ref="E28:H28"/>
    <mergeCell ref="O28:R28"/>
    <mergeCell ref="E29:H29"/>
    <mergeCell ref="O29:R29"/>
    <mergeCell ref="E30:H30"/>
    <mergeCell ref="O30:R30"/>
    <mergeCell ref="E25:H25"/>
    <mergeCell ref="O25:R25"/>
    <mergeCell ref="E26:H26"/>
    <mergeCell ref="O26:R26"/>
    <mergeCell ref="E27:H27"/>
    <mergeCell ref="O27:R27"/>
    <mergeCell ref="E20:H20"/>
    <mergeCell ref="O20:R20"/>
    <mergeCell ref="E23:H23"/>
    <mergeCell ref="O23:R23"/>
    <mergeCell ref="E24:H24"/>
    <mergeCell ref="O24:R24"/>
    <mergeCell ref="E17:H17"/>
    <mergeCell ref="O17:R17"/>
    <mergeCell ref="E18:H18"/>
    <mergeCell ref="O18:R18"/>
    <mergeCell ref="E19:H19"/>
    <mergeCell ref="O19:R19"/>
    <mergeCell ref="E14:H14"/>
    <mergeCell ref="O14:R14"/>
    <mergeCell ref="E15:H15"/>
    <mergeCell ref="O15:R15"/>
    <mergeCell ref="E16:H16"/>
    <mergeCell ref="O16:R16"/>
    <mergeCell ref="E11:H11"/>
    <mergeCell ref="O11:R11"/>
    <mergeCell ref="E12:H12"/>
    <mergeCell ref="O12:R12"/>
    <mergeCell ref="E13:H13"/>
    <mergeCell ref="O13:R13"/>
    <mergeCell ref="E8:H8"/>
    <mergeCell ref="O8:R8"/>
    <mergeCell ref="E9:H9"/>
    <mergeCell ref="O9:R9"/>
    <mergeCell ref="E10:H10"/>
    <mergeCell ref="O10:R10"/>
    <mergeCell ref="N1:O2"/>
    <mergeCell ref="E5:H5"/>
    <mergeCell ref="O5:R5"/>
    <mergeCell ref="E6:H6"/>
    <mergeCell ref="E7:H7"/>
    <mergeCell ref="O7:R7"/>
    <mergeCell ref="A1:A2"/>
    <mergeCell ref="B1:C2"/>
    <mergeCell ref="D1:E2"/>
    <mergeCell ref="K1:K2"/>
    <mergeCell ref="L1:M2"/>
  </mergeCells>
  <pageMargins left="0.70833333333333304" right="0" top="0" bottom="0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C3D69B"/>
  </sheetPr>
  <dimension ref="A1:AMJ68"/>
  <sheetViews>
    <sheetView topLeftCell="A55" zoomScaleNormal="100" workbookViewId="0">
      <selection activeCell="AB41" sqref="AB41"/>
    </sheetView>
  </sheetViews>
  <sheetFormatPr baseColWidth="10" defaultColWidth="11" defaultRowHeight="15" x14ac:dyDescent="0.25"/>
  <cols>
    <col min="1" max="1" width="17.42578125" style="3" customWidth="1"/>
    <col min="2" max="2" width="6" style="3" customWidth="1"/>
    <col min="3" max="3" width="8.85546875" style="33" customWidth="1"/>
    <col min="4" max="5" width="9.7109375" style="3" customWidth="1"/>
    <col min="6" max="6" width="8" style="52" customWidth="1"/>
    <col min="7" max="7" width="5.5703125" style="53" customWidth="1"/>
    <col min="8" max="8" width="5.140625" style="53" customWidth="1"/>
    <col min="9" max="9" width="5.42578125" style="53" customWidth="1"/>
    <col min="10" max="10" width="8.5703125" style="33" customWidth="1"/>
    <col min="11" max="11" width="5.85546875" style="33" customWidth="1"/>
    <col min="12" max="12" width="8.28515625" style="33" customWidth="1"/>
    <col min="13" max="13" width="9" style="33" customWidth="1"/>
    <col min="14" max="14" width="10" style="54" customWidth="1"/>
    <col min="15" max="16" width="11" style="3"/>
    <col min="17" max="17" width="19.7109375" style="3" customWidth="1"/>
    <col min="18" max="18" width="6" style="3" customWidth="1"/>
    <col min="19" max="19" width="20" style="3" customWidth="1"/>
    <col min="20" max="20" width="15.28515625" style="52" customWidth="1"/>
    <col min="21" max="21" width="6.5703125" style="3" customWidth="1"/>
    <col min="22" max="22" width="5.5703125" style="3" customWidth="1"/>
    <col min="23" max="23" width="5.7109375" style="3" customWidth="1"/>
    <col min="24" max="24" width="6.5703125" style="33" customWidth="1"/>
    <col min="25" max="25" width="9" style="33" customWidth="1"/>
    <col min="26" max="1024" width="11" style="3"/>
  </cols>
  <sheetData>
    <row r="1" spans="1:27" ht="15" customHeight="1" x14ac:dyDescent="0.25">
      <c r="A1" s="234" t="s">
        <v>147</v>
      </c>
      <c r="B1" s="55" t="s">
        <v>148</v>
      </c>
      <c r="C1" s="37"/>
      <c r="D1"/>
      <c r="E1"/>
      <c r="F1" s="56"/>
      <c r="G1" s="57"/>
      <c r="H1" s="57"/>
      <c r="I1" s="57"/>
      <c r="J1" s="37"/>
      <c r="K1" s="37"/>
      <c r="L1" s="37"/>
      <c r="M1" s="37"/>
      <c r="N1" s="58"/>
      <c r="Q1" s="235" t="s">
        <v>147</v>
      </c>
      <c r="R1" s="55" t="s">
        <v>148</v>
      </c>
      <c r="S1"/>
      <c r="T1" s="56"/>
      <c r="U1"/>
      <c r="V1"/>
      <c r="W1"/>
      <c r="X1" s="37"/>
      <c r="Y1" s="37"/>
    </row>
    <row r="2" spans="1:27" ht="15.75" customHeight="1" x14ac:dyDescent="0.25">
      <c r="A2" s="234"/>
      <c r="B2" s="59" t="s">
        <v>149</v>
      </c>
      <c r="C2" s="236" t="s">
        <v>150</v>
      </c>
      <c r="D2" s="236"/>
      <c r="E2" s="232" t="s">
        <v>151</v>
      </c>
      <c r="F2" s="232"/>
      <c r="G2" s="232"/>
      <c r="H2" s="232"/>
      <c r="I2" s="232"/>
      <c r="J2" s="232"/>
      <c r="K2" s="233" t="s">
        <v>152</v>
      </c>
      <c r="L2" s="233"/>
      <c r="M2" s="233"/>
      <c r="N2" s="60"/>
      <c r="Q2" s="235"/>
      <c r="R2" s="59" t="s">
        <v>149</v>
      </c>
      <c r="S2" s="232" t="s">
        <v>151</v>
      </c>
      <c r="T2" s="232"/>
      <c r="U2" s="232"/>
      <c r="V2" s="232"/>
      <c r="W2" s="232"/>
      <c r="X2" s="233" t="s">
        <v>152</v>
      </c>
      <c r="Y2" s="233"/>
    </row>
    <row r="3" spans="1:27" s="66" customFormat="1" x14ac:dyDescent="0.25">
      <c r="A3" s="4" t="s">
        <v>153</v>
      </c>
      <c r="B3" s="61">
        <f>COUNTIF(B6:B116,"SP")</f>
        <v>21</v>
      </c>
      <c r="C3" s="62">
        <v>250</v>
      </c>
      <c r="D3" s="63"/>
      <c r="E3" s="64" t="s">
        <v>154</v>
      </c>
      <c r="F3" s="56" t="s">
        <v>155</v>
      </c>
      <c r="G3" s="57" t="s">
        <v>156</v>
      </c>
      <c r="H3" s="57" t="s">
        <v>148</v>
      </c>
      <c r="I3" s="57" t="s">
        <v>148</v>
      </c>
      <c r="J3" s="63"/>
      <c r="K3" s="62" t="s">
        <v>157</v>
      </c>
      <c r="L3" s="63"/>
      <c r="M3" s="63"/>
      <c r="N3" s="65" t="s">
        <v>158</v>
      </c>
      <c r="Q3" s="4" t="s">
        <v>153</v>
      </c>
      <c r="R3" s="61">
        <f>COUNTIF(R6:R116,"SP")</f>
        <v>21</v>
      </c>
      <c r="S3" s="64" t="s">
        <v>154</v>
      </c>
      <c r="T3" s="56" t="s">
        <v>155</v>
      </c>
      <c r="U3" s="61" t="s">
        <v>156</v>
      </c>
      <c r="V3" s="61" t="s">
        <v>148</v>
      </c>
      <c r="W3" s="61" t="s">
        <v>148</v>
      </c>
      <c r="X3" s="62" t="s">
        <v>157</v>
      </c>
      <c r="Y3" s="63"/>
    </row>
    <row r="4" spans="1:27" s="66" customFormat="1" x14ac:dyDescent="0.25">
      <c r="A4" s="67" t="s">
        <v>159</v>
      </c>
      <c r="B4" s="68">
        <f>COUNTIF(B6:B117,"FZ")</f>
        <v>15</v>
      </c>
      <c r="C4" s="69" t="s">
        <v>160</v>
      </c>
      <c r="D4" s="70" t="s">
        <v>161</v>
      </c>
      <c r="E4" s="71"/>
      <c r="F4" s="72"/>
      <c r="G4" s="73" t="s">
        <v>162</v>
      </c>
      <c r="H4" s="73" t="s">
        <v>163</v>
      </c>
      <c r="I4" s="73" t="s">
        <v>164</v>
      </c>
      <c r="J4" s="170"/>
      <c r="K4" s="171" t="s">
        <v>165</v>
      </c>
      <c r="L4" s="70"/>
      <c r="M4" s="70" t="s">
        <v>166</v>
      </c>
      <c r="N4" s="74" t="s">
        <v>167</v>
      </c>
      <c r="Q4" s="67" t="s">
        <v>159</v>
      </c>
      <c r="R4" s="68">
        <f>COUNTIF(R6:R117,"FZ")</f>
        <v>15</v>
      </c>
      <c r="S4" s="71"/>
      <c r="T4" s="72"/>
      <c r="U4" s="75" t="s">
        <v>162</v>
      </c>
      <c r="V4" s="75" t="s">
        <v>163</v>
      </c>
      <c r="W4" s="75" t="s">
        <v>164</v>
      </c>
      <c r="X4" s="69" t="s">
        <v>165</v>
      </c>
      <c r="Y4" s="70" t="s">
        <v>166</v>
      </c>
    </row>
    <row r="5" spans="1:27" x14ac:dyDescent="0.25">
      <c r="A5" s="76"/>
      <c r="B5" s="76"/>
      <c r="C5" s="77"/>
      <c r="D5" s="78"/>
      <c r="E5" s="79"/>
      <c r="F5" s="80"/>
      <c r="G5" s="81"/>
      <c r="H5" s="81"/>
      <c r="I5" s="81"/>
      <c r="J5" s="123"/>
      <c r="K5" s="83"/>
      <c r="L5" s="84"/>
      <c r="M5" s="85"/>
      <c r="N5" s="82"/>
      <c r="Q5" s="86"/>
      <c r="R5" s="76"/>
      <c r="S5" s="83"/>
      <c r="T5" s="87"/>
      <c r="U5" s="76"/>
      <c r="V5" s="76"/>
      <c r="W5" s="76"/>
      <c r="X5" s="83"/>
      <c r="Y5" s="85"/>
    </row>
    <row r="6" spans="1:27" x14ac:dyDescent="0.25">
      <c r="A6" s="88" t="str">
        <f>IF(Q6="","",Q6)</f>
        <v>Aikido</v>
      </c>
      <c r="B6" s="88" t="str">
        <f>IF(R6="","",R6)</f>
        <v>SP</v>
      </c>
      <c r="C6" s="89">
        <f t="shared" ref="C6:C38" si="0">IF(B6="","",$C$3)</f>
        <v>250</v>
      </c>
      <c r="D6" s="60"/>
      <c r="E6" s="90" t="str">
        <f t="shared" ref="E6:E56" si="1">IF(S6="","",S6)</f>
        <v/>
      </c>
      <c r="F6" s="90" t="str">
        <f t="shared" ref="F6:F56" si="2">IF(T6="","",T6)</f>
        <v/>
      </c>
      <c r="G6" s="91" t="str">
        <f t="shared" ref="G6:G56" si="3">IF(U6="","",U6)</f>
        <v/>
      </c>
      <c r="H6" s="91">
        <f t="shared" ref="H6:H56" si="4">IF(V6="","",V6)</f>
        <v>15</v>
      </c>
      <c r="I6" s="91">
        <f t="shared" ref="I6:I56" si="5">IF(W6="","",W6)</f>
        <v>18</v>
      </c>
      <c r="J6" s="92" t="str">
        <f t="shared" ref="J6:J56" si="6">IF(G6="","",(G6*2)*(H6/4*0.22)*I6)</f>
        <v/>
      </c>
      <c r="K6" s="90" t="str">
        <f t="shared" ref="K6:K56" si="7">IF(X6="","",X6)</f>
        <v/>
      </c>
      <c r="L6" s="60" t="str">
        <f t="shared" ref="L6:L56" si="8">IF(X6="","",H6*I6*K6)</f>
        <v/>
      </c>
      <c r="M6" s="93">
        <f t="shared" ref="M6:M56" si="9">IF(Y6="","",(W6*Y6))</f>
        <v>0</v>
      </c>
      <c r="N6" s="94">
        <f t="shared" ref="N6:N38" si="10">IF(B6="","",(C6+D6+ IF(J6="",0,J6) + IF(L6="",0,L6)+M6))</f>
        <v>250</v>
      </c>
      <c r="Q6" s="95" t="s">
        <v>168</v>
      </c>
      <c r="R6" s="96" t="s">
        <v>169</v>
      </c>
      <c r="S6" s="97"/>
      <c r="T6" s="98"/>
      <c r="U6" s="99"/>
      <c r="V6" s="99">
        <v>15</v>
      </c>
      <c r="W6" s="100">
        <v>18</v>
      </c>
      <c r="X6" s="101"/>
      <c r="Y6" s="93">
        <v>0</v>
      </c>
    </row>
    <row r="7" spans="1:27" x14ac:dyDescent="0.25">
      <c r="A7" s="88" t="str">
        <f>IF(Q7="","",Q7)</f>
        <v>Anime</v>
      </c>
      <c r="B7" s="88" t="str">
        <f>IF(R7="","",R7)</f>
        <v>FZ</v>
      </c>
      <c r="C7" s="89">
        <f t="shared" si="0"/>
        <v>250</v>
      </c>
      <c r="D7" s="60"/>
      <c r="E7" s="90" t="str">
        <f t="shared" si="1"/>
        <v/>
      </c>
      <c r="F7" s="90" t="str">
        <f t="shared" si="2"/>
        <v/>
      </c>
      <c r="G7" s="91" t="str">
        <f t="shared" si="3"/>
        <v/>
      </c>
      <c r="H7" s="91">
        <f t="shared" si="4"/>
        <v>5</v>
      </c>
      <c r="I7" s="91">
        <f t="shared" si="5"/>
        <v>18</v>
      </c>
      <c r="J7" s="92" t="str">
        <f t="shared" si="6"/>
        <v/>
      </c>
      <c r="K7" s="90" t="str">
        <f t="shared" si="7"/>
        <v/>
      </c>
      <c r="L7" s="60" t="str">
        <f t="shared" si="8"/>
        <v/>
      </c>
      <c r="M7" s="93">
        <f t="shared" si="9"/>
        <v>0</v>
      </c>
      <c r="N7" s="94">
        <f t="shared" si="10"/>
        <v>250</v>
      </c>
      <c r="Q7" s="90" t="s">
        <v>170</v>
      </c>
      <c r="R7" s="96" t="s">
        <v>171</v>
      </c>
      <c r="S7" s="97"/>
      <c r="T7" s="98"/>
      <c r="U7" s="99"/>
      <c r="V7" s="99">
        <v>5</v>
      </c>
      <c r="W7" s="100">
        <v>18</v>
      </c>
      <c r="X7" s="101"/>
      <c r="Y7" s="93">
        <v>0</v>
      </c>
    </row>
    <row r="8" spans="1:27" x14ac:dyDescent="0.25">
      <c r="A8" s="88" t="s">
        <v>172</v>
      </c>
      <c r="B8" s="88" t="str">
        <f>IF(R8="","",R8)</f>
        <v>SP</v>
      </c>
      <c r="C8" s="89">
        <f t="shared" si="0"/>
        <v>250</v>
      </c>
      <c r="D8" s="60"/>
      <c r="E8" s="90" t="str">
        <f t="shared" si="1"/>
        <v/>
      </c>
      <c r="F8" s="90" t="str">
        <f t="shared" si="2"/>
        <v/>
      </c>
      <c r="G8" s="91" t="str">
        <f t="shared" si="3"/>
        <v/>
      </c>
      <c r="H8" s="91">
        <f t="shared" si="4"/>
        <v>15</v>
      </c>
      <c r="I8" s="91">
        <f t="shared" si="5"/>
        <v>18</v>
      </c>
      <c r="J8" s="92" t="str">
        <f t="shared" si="6"/>
        <v/>
      </c>
      <c r="K8" s="90" t="str">
        <f t="shared" si="7"/>
        <v/>
      </c>
      <c r="L8" s="60" t="str">
        <f t="shared" si="8"/>
        <v/>
      </c>
      <c r="M8" s="93">
        <f t="shared" si="9"/>
        <v>0</v>
      </c>
      <c r="N8" s="94">
        <f t="shared" si="10"/>
        <v>250</v>
      </c>
      <c r="Q8" s="95" t="s">
        <v>173</v>
      </c>
      <c r="R8" s="96" t="s">
        <v>169</v>
      </c>
      <c r="S8" s="97"/>
      <c r="T8" s="98"/>
      <c r="U8" s="99"/>
      <c r="V8" s="99">
        <v>15</v>
      </c>
      <c r="W8" s="100">
        <v>18</v>
      </c>
      <c r="X8" s="101"/>
      <c r="Y8" s="93">
        <v>0</v>
      </c>
    </row>
    <row r="9" spans="1:27" x14ac:dyDescent="0.25">
      <c r="A9" s="88" t="str">
        <f t="shared" ref="A9:A56" si="11">IF(Q9="","",Q9)</f>
        <v>Basketball</v>
      </c>
      <c r="B9" s="88" t="str">
        <f>IF(R9="","",R9)</f>
        <v>SP</v>
      </c>
      <c r="C9" s="89">
        <f t="shared" si="0"/>
        <v>250</v>
      </c>
      <c r="D9" s="60"/>
      <c r="E9" s="90" t="str">
        <f t="shared" si="1"/>
        <v/>
      </c>
      <c r="F9" s="90" t="str">
        <f t="shared" si="2"/>
        <v/>
      </c>
      <c r="G9" s="91" t="str">
        <f t="shared" si="3"/>
        <v/>
      </c>
      <c r="H9" s="91">
        <f t="shared" si="4"/>
        <v>15</v>
      </c>
      <c r="I9" s="91">
        <f t="shared" si="5"/>
        <v>18</v>
      </c>
      <c r="J9" s="92" t="str">
        <f t="shared" si="6"/>
        <v/>
      </c>
      <c r="K9" s="90" t="str">
        <f t="shared" si="7"/>
        <v/>
      </c>
      <c r="L9" s="60" t="str">
        <f t="shared" si="8"/>
        <v/>
      </c>
      <c r="M9" s="93">
        <f t="shared" si="9"/>
        <v>0</v>
      </c>
      <c r="N9" s="94">
        <f t="shared" si="10"/>
        <v>250</v>
      </c>
      <c r="Q9" s="95" t="s">
        <v>174</v>
      </c>
      <c r="R9" s="96" t="s">
        <v>169</v>
      </c>
      <c r="S9" s="97"/>
      <c r="T9" s="98"/>
      <c r="U9" s="99"/>
      <c r="V9" s="99">
        <v>15</v>
      </c>
      <c r="W9" s="100">
        <v>18</v>
      </c>
      <c r="X9" s="101"/>
      <c r="Y9" s="93">
        <v>0</v>
      </c>
    </row>
    <row r="10" spans="1:27" x14ac:dyDescent="0.25">
      <c r="A10" s="88" t="str">
        <f t="shared" si="11"/>
        <v>Bouldern</v>
      </c>
      <c r="B10" s="88" t="str">
        <f>IF(R10="","",R10)</f>
        <v>SP</v>
      </c>
      <c r="C10" s="89">
        <f t="shared" si="0"/>
        <v>250</v>
      </c>
      <c r="D10" s="60"/>
      <c r="E10" s="90" t="str">
        <f t="shared" si="1"/>
        <v>UPJOY</v>
      </c>
      <c r="F10" s="90" t="str">
        <f t="shared" si="2"/>
        <v>Villingen</v>
      </c>
      <c r="G10" s="91">
        <f t="shared" si="3"/>
        <v>25</v>
      </c>
      <c r="H10" s="91">
        <f t="shared" si="4"/>
        <v>12</v>
      </c>
      <c r="I10" s="91">
        <f t="shared" si="5"/>
        <v>18</v>
      </c>
      <c r="J10" s="92">
        <f t="shared" si="6"/>
        <v>594</v>
      </c>
      <c r="K10" s="90">
        <f t="shared" si="7"/>
        <v>10</v>
      </c>
      <c r="L10" s="60">
        <f t="shared" si="8"/>
        <v>2160</v>
      </c>
      <c r="M10" s="93">
        <f t="shared" si="9"/>
        <v>0</v>
      </c>
      <c r="N10" s="94">
        <f t="shared" si="10"/>
        <v>3004</v>
      </c>
      <c r="Q10" s="90" t="s">
        <v>175</v>
      </c>
      <c r="R10" s="96" t="s">
        <v>169</v>
      </c>
      <c r="S10" s="97" t="s">
        <v>176</v>
      </c>
      <c r="T10" s="98" t="s">
        <v>177</v>
      </c>
      <c r="U10" s="99">
        <v>25</v>
      </c>
      <c r="V10" s="99">
        <v>12</v>
      </c>
      <c r="W10" s="100">
        <v>18</v>
      </c>
      <c r="X10" s="101">
        <v>10</v>
      </c>
      <c r="Y10" s="93">
        <v>0</v>
      </c>
    </row>
    <row r="11" spans="1:27" x14ac:dyDescent="0.25">
      <c r="A11" s="88" t="str">
        <f t="shared" si="11"/>
        <v>Cardio Dance</v>
      </c>
      <c r="B11" s="88" t="str">
        <f>IF(R11="","",R11)</f>
        <v/>
      </c>
      <c r="C11" s="89" t="str">
        <f t="shared" si="0"/>
        <v/>
      </c>
      <c r="D11" s="60"/>
      <c r="E11" s="90" t="str">
        <f t="shared" si="1"/>
        <v/>
      </c>
      <c r="F11" s="90" t="str">
        <f t="shared" si="2"/>
        <v/>
      </c>
      <c r="G11" s="91" t="str">
        <f t="shared" si="3"/>
        <v/>
      </c>
      <c r="H11" s="91" t="str">
        <f t="shared" si="4"/>
        <v/>
      </c>
      <c r="I11" s="91" t="str">
        <f t="shared" si="5"/>
        <v/>
      </c>
      <c r="J11" s="92" t="str">
        <f t="shared" si="6"/>
        <v/>
      </c>
      <c r="K11" s="90" t="str">
        <f t="shared" si="7"/>
        <v/>
      </c>
      <c r="L11" s="60" t="str">
        <f t="shared" si="8"/>
        <v/>
      </c>
      <c r="M11" s="93">
        <f t="shared" si="9"/>
        <v>0</v>
      </c>
      <c r="N11" s="94" t="str">
        <f t="shared" si="10"/>
        <v/>
      </c>
      <c r="Q11" s="90" t="s">
        <v>178</v>
      </c>
      <c r="R11" s="96"/>
      <c r="S11" s="97"/>
      <c r="T11" s="98"/>
      <c r="U11" s="99"/>
      <c r="V11" s="99"/>
      <c r="W11" s="100"/>
      <c r="X11" s="101"/>
      <c r="Y11" s="93">
        <v>0</v>
      </c>
    </row>
    <row r="12" spans="1:27" x14ac:dyDescent="0.25">
      <c r="A12" s="88" t="str">
        <f t="shared" si="11"/>
        <v>Chor</v>
      </c>
      <c r="B12" s="88" t="str">
        <f>IF(R12="","",R12)</f>
        <v/>
      </c>
      <c r="C12" s="89" t="str">
        <f t="shared" si="0"/>
        <v/>
      </c>
      <c r="D12" s="60"/>
      <c r="E12" s="90" t="str">
        <f t="shared" si="1"/>
        <v/>
      </c>
      <c r="F12" s="90" t="str">
        <f t="shared" si="2"/>
        <v/>
      </c>
      <c r="G12" s="91" t="str">
        <f t="shared" si="3"/>
        <v/>
      </c>
      <c r="H12" s="91" t="str">
        <f t="shared" si="4"/>
        <v/>
      </c>
      <c r="I12" s="91" t="str">
        <f t="shared" si="5"/>
        <v/>
      </c>
      <c r="J12" s="92" t="str">
        <f t="shared" si="6"/>
        <v/>
      </c>
      <c r="K12" s="90" t="str">
        <f t="shared" si="7"/>
        <v/>
      </c>
      <c r="L12" s="60" t="str">
        <f t="shared" si="8"/>
        <v/>
      </c>
      <c r="M12" s="93">
        <f t="shared" si="9"/>
        <v>0</v>
      </c>
      <c r="N12" s="94" t="str">
        <f t="shared" si="10"/>
        <v/>
      </c>
      <c r="Q12" s="90" t="s">
        <v>179</v>
      </c>
      <c r="R12" s="96"/>
      <c r="S12" s="97"/>
      <c r="T12" s="98"/>
      <c r="U12" s="99"/>
      <c r="V12" s="99"/>
      <c r="W12" s="100"/>
      <c r="X12" s="101"/>
      <c r="Y12" s="93">
        <v>0</v>
      </c>
    </row>
    <row r="13" spans="1:27" x14ac:dyDescent="0.25">
      <c r="A13" s="88" t="str">
        <f t="shared" si="11"/>
        <v>Dance Crew</v>
      </c>
      <c r="B13" s="88" t="str">
        <f t="shared" ref="B13:B55" si="12">IF(R13="","",R13)</f>
        <v/>
      </c>
      <c r="C13" s="89" t="str">
        <f t="shared" si="0"/>
        <v/>
      </c>
      <c r="D13" s="60"/>
      <c r="E13" s="90" t="str">
        <f t="shared" si="1"/>
        <v/>
      </c>
      <c r="F13" s="90" t="str">
        <f t="shared" si="2"/>
        <v/>
      </c>
      <c r="G13" s="91" t="str">
        <f t="shared" si="3"/>
        <v/>
      </c>
      <c r="H13" s="91">
        <f t="shared" si="4"/>
        <v>15</v>
      </c>
      <c r="I13" s="91">
        <f t="shared" si="5"/>
        <v>18</v>
      </c>
      <c r="J13" s="92" t="str">
        <f t="shared" si="6"/>
        <v/>
      </c>
      <c r="K13" s="90" t="str">
        <f t="shared" si="7"/>
        <v/>
      </c>
      <c r="L13" s="60" t="str">
        <f t="shared" si="8"/>
        <v/>
      </c>
      <c r="M13" s="93">
        <f t="shared" si="9"/>
        <v>0</v>
      </c>
      <c r="N13" s="94" t="str">
        <f t="shared" si="10"/>
        <v/>
      </c>
      <c r="Q13" s="95" t="s">
        <v>180</v>
      </c>
      <c r="R13" s="96"/>
      <c r="S13" s="97"/>
      <c r="T13" s="98"/>
      <c r="U13" s="99"/>
      <c r="V13" s="99">
        <v>15</v>
      </c>
      <c r="W13" s="100">
        <v>18</v>
      </c>
      <c r="X13" s="101"/>
      <c r="Y13" s="93">
        <v>0</v>
      </c>
    </row>
    <row r="14" spans="1:27" x14ac:dyDescent="0.25">
      <c r="A14" s="88" t="str">
        <f t="shared" si="11"/>
        <v>Draw&amp;Paint</v>
      </c>
      <c r="B14" s="88" t="str">
        <f t="shared" si="12"/>
        <v>FZ</v>
      </c>
      <c r="C14" s="89">
        <f t="shared" si="0"/>
        <v>250</v>
      </c>
      <c r="D14" s="60"/>
      <c r="E14" s="90" t="str">
        <f t="shared" si="1"/>
        <v/>
      </c>
      <c r="F14" s="90" t="str">
        <f t="shared" si="2"/>
        <v/>
      </c>
      <c r="G14" s="91" t="str">
        <f t="shared" si="3"/>
        <v/>
      </c>
      <c r="H14" s="91">
        <f t="shared" si="4"/>
        <v>5</v>
      </c>
      <c r="I14" s="91">
        <f t="shared" si="5"/>
        <v>18</v>
      </c>
      <c r="J14" s="92" t="str">
        <f t="shared" si="6"/>
        <v/>
      </c>
      <c r="K14" s="90" t="str">
        <f t="shared" si="7"/>
        <v/>
      </c>
      <c r="L14" s="60" t="str">
        <f t="shared" si="8"/>
        <v/>
      </c>
      <c r="M14" s="93">
        <f t="shared" si="9"/>
        <v>0</v>
      </c>
      <c r="N14" s="94">
        <f t="shared" si="10"/>
        <v>250</v>
      </c>
      <c r="Q14" s="90" t="s">
        <v>181</v>
      </c>
      <c r="R14" s="96" t="s">
        <v>171</v>
      </c>
      <c r="S14" s="97"/>
      <c r="T14" s="98"/>
      <c r="U14" s="99"/>
      <c r="V14" s="99">
        <v>5</v>
      </c>
      <c r="W14" s="100">
        <v>18</v>
      </c>
      <c r="X14" s="101"/>
      <c r="Y14" s="93">
        <v>0</v>
      </c>
      <c r="AA14"/>
    </row>
    <row r="15" spans="1:27" x14ac:dyDescent="0.25">
      <c r="A15" s="88" t="str">
        <f t="shared" si="11"/>
        <v>Drohnen Racing</v>
      </c>
      <c r="B15" s="88" t="str">
        <f t="shared" si="12"/>
        <v/>
      </c>
      <c r="C15" s="89" t="str">
        <f t="shared" si="0"/>
        <v/>
      </c>
      <c r="D15" s="60"/>
      <c r="E15" s="90" t="str">
        <f t="shared" si="1"/>
        <v/>
      </c>
      <c r="F15" s="90" t="str">
        <f t="shared" si="2"/>
        <v/>
      </c>
      <c r="G15" s="91" t="str">
        <f t="shared" si="3"/>
        <v/>
      </c>
      <c r="H15" s="91" t="str">
        <f t="shared" si="4"/>
        <v/>
      </c>
      <c r="I15" s="91" t="str">
        <f t="shared" si="5"/>
        <v/>
      </c>
      <c r="J15" s="92" t="str">
        <f t="shared" si="6"/>
        <v/>
      </c>
      <c r="K15" s="90" t="str">
        <f t="shared" si="7"/>
        <v/>
      </c>
      <c r="L15" s="60" t="str">
        <f t="shared" si="8"/>
        <v/>
      </c>
      <c r="M15" s="93">
        <f t="shared" si="9"/>
        <v>0</v>
      </c>
      <c r="N15" s="94" t="str">
        <f t="shared" si="10"/>
        <v/>
      </c>
      <c r="Q15" s="90" t="s">
        <v>325</v>
      </c>
      <c r="R15" s="96"/>
      <c r="S15" s="97"/>
      <c r="T15" s="98"/>
      <c r="U15" s="99"/>
      <c r="V15" s="99"/>
      <c r="W15" s="100"/>
      <c r="X15" s="101"/>
      <c r="Y15" s="93">
        <v>0</v>
      </c>
    </row>
    <row r="16" spans="1:27" x14ac:dyDescent="0.25">
      <c r="A16" s="88" t="str">
        <f t="shared" si="11"/>
        <v>eSport</v>
      </c>
      <c r="B16" s="88" t="str">
        <f t="shared" si="12"/>
        <v>SP</v>
      </c>
      <c r="C16" s="89">
        <f t="shared" si="0"/>
        <v>250</v>
      </c>
      <c r="D16" s="60"/>
      <c r="E16" s="90" t="str">
        <f t="shared" si="1"/>
        <v/>
      </c>
      <c r="F16" s="90" t="str">
        <f t="shared" si="2"/>
        <v/>
      </c>
      <c r="G16" s="91" t="str">
        <f t="shared" si="3"/>
        <v/>
      </c>
      <c r="H16" s="91">
        <f t="shared" si="4"/>
        <v>15</v>
      </c>
      <c r="I16" s="91">
        <f t="shared" si="5"/>
        <v>18</v>
      </c>
      <c r="J16" s="92" t="str">
        <f t="shared" si="6"/>
        <v/>
      </c>
      <c r="K16" s="90" t="str">
        <f t="shared" si="7"/>
        <v/>
      </c>
      <c r="L16" s="60" t="str">
        <f t="shared" si="8"/>
        <v/>
      </c>
      <c r="M16" s="93">
        <f t="shared" si="9"/>
        <v>0</v>
      </c>
      <c r="N16" s="94">
        <f t="shared" si="10"/>
        <v>250</v>
      </c>
      <c r="Q16" s="90" t="s">
        <v>182</v>
      </c>
      <c r="R16" s="96" t="s">
        <v>169</v>
      </c>
      <c r="S16" s="97"/>
      <c r="T16" s="98"/>
      <c r="U16" s="99"/>
      <c r="V16" s="99">
        <v>15</v>
      </c>
      <c r="W16" s="100">
        <v>18</v>
      </c>
      <c r="X16" s="101"/>
      <c r="Y16" s="93">
        <v>0</v>
      </c>
    </row>
    <row r="17" spans="1:25" x14ac:dyDescent="0.25">
      <c r="A17" s="88" t="str">
        <f t="shared" si="11"/>
        <v>Fighting Games</v>
      </c>
      <c r="B17" s="88" t="str">
        <f t="shared" si="12"/>
        <v>SP</v>
      </c>
      <c r="C17" s="89">
        <f t="shared" si="0"/>
        <v>250</v>
      </c>
      <c r="D17" s="60"/>
      <c r="E17" s="90" t="str">
        <f t="shared" si="1"/>
        <v/>
      </c>
      <c r="F17" s="90" t="str">
        <f t="shared" si="2"/>
        <v/>
      </c>
      <c r="G17" s="91" t="str">
        <f t="shared" si="3"/>
        <v/>
      </c>
      <c r="H17" s="91">
        <f t="shared" si="4"/>
        <v>15</v>
      </c>
      <c r="I17" s="91">
        <f t="shared" si="5"/>
        <v>18</v>
      </c>
      <c r="J17" s="92" t="str">
        <f t="shared" si="6"/>
        <v/>
      </c>
      <c r="K17" s="90" t="str">
        <f t="shared" si="7"/>
        <v/>
      </c>
      <c r="L17" s="60" t="str">
        <f t="shared" si="8"/>
        <v/>
      </c>
      <c r="M17" s="93">
        <f t="shared" si="9"/>
        <v>0</v>
      </c>
      <c r="N17" s="94">
        <f t="shared" si="10"/>
        <v>250</v>
      </c>
      <c r="Q17" s="90" t="s">
        <v>183</v>
      </c>
      <c r="R17" s="96" t="s">
        <v>169</v>
      </c>
      <c r="S17" s="97"/>
      <c r="T17" s="98"/>
      <c r="U17" s="99"/>
      <c r="V17" s="99">
        <v>15</v>
      </c>
      <c r="W17" s="100">
        <v>18</v>
      </c>
      <c r="X17" s="101"/>
      <c r="Y17" s="93">
        <v>0</v>
      </c>
    </row>
    <row r="18" spans="1:25" x14ac:dyDescent="0.25">
      <c r="A18" s="88" t="str">
        <f t="shared" si="11"/>
        <v>Fitness</v>
      </c>
      <c r="B18" s="88" t="str">
        <f t="shared" si="12"/>
        <v/>
      </c>
      <c r="C18" s="89" t="str">
        <f t="shared" si="0"/>
        <v/>
      </c>
      <c r="D18" s="60"/>
      <c r="E18" s="90" t="str">
        <f t="shared" si="1"/>
        <v/>
      </c>
      <c r="F18" s="90" t="str">
        <f t="shared" si="2"/>
        <v/>
      </c>
      <c r="G18" s="91" t="str">
        <f t="shared" si="3"/>
        <v/>
      </c>
      <c r="H18" s="91">
        <f t="shared" si="4"/>
        <v>15</v>
      </c>
      <c r="I18" s="91">
        <f t="shared" si="5"/>
        <v>18</v>
      </c>
      <c r="J18" s="92" t="str">
        <f t="shared" si="6"/>
        <v/>
      </c>
      <c r="K18" s="90" t="str">
        <f t="shared" si="7"/>
        <v/>
      </c>
      <c r="L18" s="60" t="str">
        <f t="shared" si="8"/>
        <v/>
      </c>
      <c r="M18" s="93">
        <f t="shared" si="9"/>
        <v>0</v>
      </c>
      <c r="N18" s="94" t="str">
        <f t="shared" si="10"/>
        <v/>
      </c>
      <c r="Q18" s="95" t="s">
        <v>184</v>
      </c>
      <c r="R18" s="96"/>
      <c r="S18" s="97"/>
      <c r="T18" s="98"/>
      <c r="U18" s="99"/>
      <c r="V18" s="99">
        <v>15</v>
      </c>
      <c r="W18" s="100">
        <v>18</v>
      </c>
      <c r="X18" s="101"/>
      <c r="Y18" s="93">
        <v>0</v>
      </c>
    </row>
    <row r="19" spans="1:25" x14ac:dyDescent="0.25">
      <c r="A19" s="88" t="str">
        <f t="shared" si="11"/>
        <v>Foto &amp; Video</v>
      </c>
      <c r="B19" s="88" t="str">
        <f t="shared" si="12"/>
        <v/>
      </c>
      <c r="C19" s="89" t="str">
        <f t="shared" si="0"/>
        <v/>
      </c>
      <c r="D19" s="60"/>
      <c r="E19" s="90" t="str">
        <f t="shared" si="1"/>
        <v/>
      </c>
      <c r="F19" s="90" t="str">
        <f t="shared" si="2"/>
        <v/>
      </c>
      <c r="G19" s="91" t="str">
        <f t="shared" si="3"/>
        <v/>
      </c>
      <c r="H19" s="91" t="str">
        <f t="shared" si="4"/>
        <v/>
      </c>
      <c r="I19" s="91" t="str">
        <f t="shared" si="5"/>
        <v/>
      </c>
      <c r="J19" s="92" t="str">
        <f t="shared" si="6"/>
        <v/>
      </c>
      <c r="K19" s="90" t="str">
        <f t="shared" si="7"/>
        <v/>
      </c>
      <c r="L19" s="60" t="str">
        <f t="shared" si="8"/>
        <v/>
      </c>
      <c r="M19" s="93">
        <f t="shared" si="9"/>
        <v>0</v>
      </c>
      <c r="N19" s="94" t="str">
        <f t="shared" si="10"/>
        <v/>
      </c>
      <c r="Q19" s="90" t="s">
        <v>185</v>
      </c>
      <c r="R19" s="96"/>
      <c r="S19" s="97"/>
      <c r="T19" s="98"/>
      <c r="U19" s="99"/>
      <c r="V19" s="99"/>
      <c r="W19" s="100"/>
      <c r="X19" s="101"/>
      <c r="Y19" s="93">
        <v>0</v>
      </c>
    </row>
    <row r="20" spans="1:25" x14ac:dyDescent="0.25">
      <c r="A20" s="88" t="str">
        <f t="shared" si="11"/>
        <v>Fußball</v>
      </c>
      <c r="B20" s="88" t="str">
        <f t="shared" si="12"/>
        <v/>
      </c>
      <c r="C20" s="89" t="str">
        <f t="shared" si="0"/>
        <v/>
      </c>
      <c r="D20" s="60"/>
      <c r="E20" s="90" t="str">
        <f t="shared" si="1"/>
        <v/>
      </c>
      <c r="F20" s="90" t="str">
        <f t="shared" si="2"/>
        <v/>
      </c>
      <c r="G20" s="91" t="str">
        <f t="shared" si="3"/>
        <v/>
      </c>
      <c r="H20" s="91" t="str">
        <f t="shared" si="4"/>
        <v/>
      </c>
      <c r="I20" s="91" t="str">
        <f t="shared" si="5"/>
        <v/>
      </c>
      <c r="J20" s="92" t="str">
        <f t="shared" si="6"/>
        <v/>
      </c>
      <c r="K20" s="90" t="str">
        <f t="shared" si="7"/>
        <v/>
      </c>
      <c r="L20" s="60" t="str">
        <f t="shared" si="8"/>
        <v/>
      </c>
      <c r="M20" s="93">
        <f t="shared" si="9"/>
        <v>0</v>
      </c>
      <c r="N20" s="94" t="str">
        <f t="shared" si="10"/>
        <v/>
      </c>
      <c r="Q20" s="95" t="s">
        <v>186</v>
      </c>
      <c r="R20" s="96"/>
      <c r="S20" s="97"/>
      <c r="T20" s="98"/>
      <c r="U20" s="99"/>
      <c r="V20" s="99"/>
      <c r="W20" s="100"/>
      <c r="X20" s="101"/>
      <c r="Y20" s="93">
        <v>0</v>
      </c>
    </row>
    <row r="21" spans="1:25" x14ac:dyDescent="0.25">
      <c r="A21" s="88" t="str">
        <f t="shared" si="11"/>
        <v>Indoor Soccer</v>
      </c>
      <c r="B21" s="88" t="str">
        <f t="shared" si="12"/>
        <v>SP</v>
      </c>
      <c r="C21" s="89">
        <f t="shared" si="0"/>
        <v>250</v>
      </c>
      <c r="D21" s="60"/>
      <c r="E21" s="90" t="str">
        <f t="shared" si="1"/>
        <v/>
      </c>
      <c r="F21" s="90" t="str">
        <f t="shared" si="2"/>
        <v/>
      </c>
      <c r="G21" s="91" t="str">
        <f t="shared" si="3"/>
        <v/>
      </c>
      <c r="H21" s="91" t="str">
        <f t="shared" si="4"/>
        <v/>
      </c>
      <c r="I21" s="91" t="str">
        <f t="shared" si="5"/>
        <v/>
      </c>
      <c r="J21" s="92" t="str">
        <f t="shared" si="6"/>
        <v/>
      </c>
      <c r="K21" s="90" t="str">
        <f t="shared" si="7"/>
        <v/>
      </c>
      <c r="L21" s="60" t="str">
        <f t="shared" si="8"/>
        <v/>
      </c>
      <c r="M21" s="93">
        <f t="shared" si="9"/>
        <v>0</v>
      </c>
      <c r="N21" s="94">
        <f t="shared" si="10"/>
        <v>250</v>
      </c>
      <c r="Q21" s="90" t="s">
        <v>187</v>
      </c>
      <c r="R21" s="96" t="s">
        <v>169</v>
      </c>
      <c r="S21" s="97"/>
      <c r="T21" s="98"/>
      <c r="U21" s="99"/>
      <c r="V21" s="99"/>
      <c r="W21" s="100"/>
      <c r="X21" s="101"/>
      <c r="Y21" s="93">
        <v>90</v>
      </c>
    </row>
    <row r="22" spans="1:25" x14ac:dyDescent="0.25">
      <c r="A22" s="88" t="str">
        <f t="shared" si="11"/>
        <v>ISC</v>
      </c>
      <c r="B22" s="88" t="str">
        <f t="shared" si="12"/>
        <v/>
      </c>
      <c r="C22" s="89" t="str">
        <f t="shared" si="0"/>
        <v/>
      </c>
      <c r="D22" s="60"/>
      <c r="E22" s="90" t="str">
        <f t="shared" si="1"/>
        <v/>
      </c>
      <c r="F22" s="90" t="str">
        <f t="shared" si="2"/>
        <v/>
      </c>
      <c r="G22" s="91" t="str">
        <f t="shared" si="3"/>
        <v/>
      </c>
      <c r="H22" s="91" t="str">
        <f t="shared" si="4"/>
        <v/>
      </c>
      <c r="I22" s="91">
        <f t="shared" si="5"/>
        <v>18</v>
      </c>
      <c r="J22" s="92" t="str">
        <f t="shared" si="6"/>
        <v/>
      </c>
      <c r="K22" s="90" t="str">
        <f t="shared" si="7"/>
        <v/>
      </c>
      <c r="L22" s="60" t="str">
        <f t="shared" si="8"/>
        <v/>
      </c>
      <c r="M22" s="93">
        <f t="shared" si="9"/>
        <v>0</v>
      </c>
      <c r="N22" s="94" t="str">
        <f t="shared" si="10"/>
        <v/>
      </c>
      <c r="Q22" s="90" t="s">
        <v>188</v>
      </c>
      <c r="R22" s="96"/>
      <c r="S22" s="97"/>
      <c r="T22" s="98"/>
      <c r="U22" s="99"/>
      <c r="V22" s="99"/>
      <c r="W22" s="100">
        <v>18</v>
      </c>
      <c r="X22" s="101"/>
      <c r="Y22" s="93">
        <v>0</v>
      </c>
    </row>
    <row r="23" spans="1:25" x14ac:dyDescent="0.25">
      <c r="A23" s="88" t="str">
        <f t="shared" si="11"/>
        <v>Karate</v>
      </c>
      <c r="B23" s="88" t="str">
        <f t="shared" si="12"/>
        <v/>
      </c>
      <c r="C23" s="89" t="str">
        <f t="shared" si="0"/>
        <v/>
      </c>
      <c r="D23" s="60"/>
      <c r="E23" s="90" t="str">
        <f t="shared" si="1"/>
        <v/>
      </c>
      <c r="F23" s="90" t="str">
        <f t="shared" si="2"/>
        <v/>
      </c>
      <c r="G23" s="91" t="str">
        <f t="shared" si="3"/>
        <v/>
      </c>
      <c r="H23" s="91" t="str">
        <f t="shared" si="4"/>
        <v/>
      </c>
      <c r="I23" s="91" t="str">
        <f t="shared" si="5"/>
        <v/>
      </c>
      <c r="J23" s="92" t="str">
        <f t="shared" si="6"/>
        <v/>
      </c>
      <c r="K23" s="90" t="str">
        <f t="shared" si="7"/>
        <v/>
      </c>
      <c r="L23" s="60" t="str">
        <f t="shared" si="8"/>
        <v/>
      </c>
      <c r="M23" s="93">
        <f t="shared" si="9"/>
        <v>0</v>
      </c>
      <c r="N23" s="94" t="str">
        <f t="shared" si="10"/>
        <v/>
      </c>
      <c r="Q23" s="95" t="s">
        <v>189</v>
      </c>
      <c r="R23" s="96"/>
      <c r="S23" s="97"/>
      <c r="T23" s="98"/>
      <c r="U23" s="99"/>
      <c r="V23" s="99"/>
      <c r="W23" s="100"/>
      <c r="X23" s="101"/>
      <c r="Y23" s="93">
        <v>0</v>
      </c>
    </row>
    <row r="24" spans="1:25" x14ac:dyDescent="0.25">
      <c r="A24" s="88" t="str">
        <f t="shared" si="11"/>
        <v>Kino</v>
      </c>
      <c r="B24" s="88" t="str">
        <f t="shared" si="12"/>
        <v>FZ</v>
      </c>
      <c r="C24" s="89">
        <f t="shared" si="0"/>
        <v>250</v>
      </c>
      <c r="D24" s="60"/>
      <c r="E24" s="90" t="str">
        <f t="shared" si="1"/>
        <v/>
      </c>
      <c r="F24" s="90" t="str">
        <f t="shared" si="2"/>
        <v/>
      </c>
      <c r="G24" s="91" t="str">
        <f t="shared" si="3"/>
        <v/>
      </c>
      <c r="H24" s="91">
        <f t="shared" si="4"/>
        <v>6</v>
      </c>
      <c r="I24" s="91">
        <f t="shared" si="5"/>
        <v>18</v>
      </c>
      <c r="J24" s="92" t="str">
        <f t="shared" si="6"/>
        <v/>
      </c>
      <c r="K24" s="90" t="str">
        <f t="shared" si="7"/>
        <v/>
      </c>
      <c r="L24" s="60" t="str">
        <f t="shared" si="8"/>
        <v/>
      </c>
      <c r="M24" s="93">
        <f t="shared" si="9"/>
        <v>0</v>
      </c>
      <c r="N24" s="94">
        <f t="shared" si="10"/>
        <v>250</v>
      </c>
      <c r="Q24" s="90" t="s">
        <v>190</v>
      </c>
      <c r="R24" s="96" t="s">
        <v>171</v>
      </c>
      <c r="S24" s="97"/>
      <c r="T24" s="98"/>
      <c r="U24" s="99"/>
      <c r="V24" s="99">
        <v>6</v>
      </c>
      <c r="W24" s="100">
        <v>18</v>
      </c>
      <c r="X24" s="101"/>
      <c r="Y24" s="93">
        <v>0</v>
      </c>
    </row>
    <row r="25" spans="1:25" x14ac:dyDescent="0.25">
      <c r="A25" s="88" t="str">
        <f t="shared" si="11"/>
        <v>Klettern</v>
      </c>
      <c r="B25" s="88" t="str">
        <f t="shared" si="12"/>
        <v>SP</v>
      </c>
      <c r="C25" s="89">
        <f t="shared" si="0"/>
        <v>250</v>
      </c>
      <c r="D25" s="60"/>
      <c r="E25" s="90" t="str">
        <f t="shared" si="1"/>
        <v/>
      </c>
      <c r="F25" s="90" t="str">
        <f t="shared" si="2"/>
        <v/>
      </c>
      <c r="G25" s="91" t="str">
        <f t="shared" si="3"/>
        <v/>
      </c>
      <c r="H25" s="91">
        <f t="shared" si="4"/>
        <v>15</v>
      </c>
      <c r="I25" s="91">
        <f t="shared" si="5"/>
        <v>18</v>
      </c>
      <c r="J25" s="92" t="str">
        <f t="shared" si="6"/>
        <v/>
      </c>
      <c r="K25" s="90" t="str">
        <f t="shared" si="7"/>
        <v/>
      </c>
      <c r="L25" s="60" t="str">
        <f t="shared" si="8"/>
        <v/>
      </c>
      <c r="M25" s="93">
        <f t="shared" si="9"/>
        <v>0</v>
      </c>
      <c r="N25" s="94">
        <f t="shared" si="10"/>
        <v>250</v>
      </c>
      <c r="Q25" s="95" t="s">
        <v>191</v>
      </c>
      <c r="R25" s="96" t="s">
        <v>169</v>
      </c>
      <c r="S25" s="97"/>
      <c r="T25" s="98"/>
      <c r="U25" s="99"/>
      <c r="V25" s="99">
        <v>15</v>
      </c>
      <c r="W25" s="100">
        <v>18</v>
      </c>
      <c r="X25" s="101"/>
      <c r="Y25" s="93">
        <v>0</v>
      </c>
    </row>
    <row r="26" spans="1:25" x14ac:dyDescent="0.25">
      <c r="A26" s="88" t="str">
        <f t="shared" si="11"/>
        <v>Lauftreff</v>
      </c>
      <c r="B26" s="88" t="str">
        <f t="shared" si="12"/>
        <v>SP</v>
      </c>
      <c r="C26" s="89">
        <f t="shared" si="0"/>
        <v>250</v>
      </c>
      <c r="D26" s="60"/>
      <c r="E26" s="90" t="str">
        <f t="shared" si="1"/>
        <v/>
      </c>
      <c r="F26" s="90" t="str">
        <f t="shared" si="2"/>
        <v/>
      </c>
      <c r="G26" s="91" t="str">
        <f t="shared" si="3"/>
        <v/>
      </c>
      <c r="H26" s="91" t="str">
        <f t="shared" si="4"/>
        <v/>
      </c>
      <c r="I26" s="91" t="str">
        <f t="shared" si="5"/>
        <v/>
      </c>
      <c r="J26" s="92" t="str">
        <f t="shared" si="6"/>
        <v/>
      </c>
      <c r="K26" s="90" t="str">
        <f t="shared" si="7"/>
        <v/>
      </c>
      <c r="L26" s="60" t="str">
        <f t="shared" si="8"/>
        <v/>
      </c>
      <c r="M26" s="93">
        <f t="shared" si="9"/>
        <v>0</v>
      </c>
      <c r="N26" s="94">
        <f t="shared" si="10"/>
        <v>250</v>
      </c>
      <c r="Q26" s="95" t="s">
        <v>192</v>
      </c>
      <c r="R26" s="96" t="s">
        <v>169</v>
      </c>
      <c r="S26" s="97"/>
      <c r="T26" s="98"/>
      <c r="U26" s="99"/>
      <c r="V26" s="99"/>
      <c r="W26" s="100"/>
      <c r="X26" s="101"/>
      <c r="Y26" s="93">
        <v>0</v>
      </c>
    </row>
    <row r="27" spans="1:25" x14ac:dyDescent="0.25">
      <c r="A27" s="88" t="str">
        <f t="shared" si="11"/>
        <v>Let´s Jam</v>
      </c>
      <c r="B27" s="88" t="str">
        <f t="shared" si="12"/>
        <v/>
      </c>
      <c r="C27" s="89" t="str">
        <f t="shared" si="0"/>
        <v/>
      </c>
      <c r="D27" s="60"/>
      <c r="E27" s="90" t="str">
        <f t="shared" si="1"/>
        <v/>
      </c>
      <c r="F27" s="90" t="str">
        <f t="shared" si="2"/>
        <v/>
      </c>
      <c r="G27" s="91" t="str">
        <f t="shared" si="3"/>
        <v/>
      </c>
      <c r="H27" s="91" t="str">
        <f t="shared" si="4"/>
        <v/>
      </c>
      <c r="I27" s="91" t="str">
        <f t="shared" si="5"/>
        <v/>
      </c>
      <c r="J27" s="92" t="str">
        <f t="shared" si="6"/>
        <v/>
      </c>
      <c r="K27" s="90" t="str">
        <f t="shared" si="7"/>
        <v/>
      </c>
      <c r="L27" s="60" t="str">
        <f t="shared" si="8"/>
        <v/>
      </c>
      <c r="M27" s="93">
        <f t="shared" si="9"/>
        <v>0</v>
      </c>
      <c r="N27" s="94" t="str">
        <f t="shared" si="10"/>
        <v/>
      </c>
      <c r="Q27" s="90" t="s">
        <v>193</v>
      </c>
      <c r="R27" s="96"/>
      <c r="S27" s="97"/>
      <c r="T27" s="98"/>
      <c r="U27" s="99"/>
      <c r="V27" s="99"/>
      <c r="W27" s="100"/>
      <c r="X27" s="101"/>
      <c r="Y27" s="93">
        <v>0</v>
      </c>
    </row>
    <row r="28" spans="1:25" x14ac:dyDescent="0.25">
      <c r="A28" s="88" t="str">
        <f t="shared" si="11"/>
        <v>Magic the Gathering</v>
      </c>
      <c r="B28" s="88" t="str">
        <f t="shared" si="12"/>
        <v>FZ</v>
      </c>
      <c r="C28" s="89">
        <f t="shared" si="0"/>
        <v>250</v>
      </c>
      <c r="D28" s="60"/>
      <c r="E28" s="90" t="str">
        <f t="shared" si="1"/>
        <v/>
      </c>
      <c r="F28" s="90" t="str">
        <f t="shared" si="2"/>
        <v/>
      </c>
      <c r="G28" s="91" t="str">
        <f t="shared" si="3"/>
        <v/>
      </c>
      <c r="H28" s="91">
        <f t="shared" si="4"/>
        <v>5</v>
      </c>
      <c r="I28" s="91">
        <f t="shared" si="5"/>
        <v>18</v>
      </c>
      <c r="J28" s="92" t="str">
        <f t="shared" si="6"/>
        <v/>
      </c>
      <c r="K28" s="90" t="str">
        <f t="shared" si="7"/>
        <v/>
      </c>
      <c r="L28" s="60" t="str">
        <f t="shared" si="8"/>
        <v/>
      </c>
      <c r="M28" s="93">
        <f t="shared" si="9"/>
        <v>0</v>
      </c>
      <c r="N28" s="94">
        <f t="shared" si="10"/>
        <v>250</v>
      </c>
      <c r="Q28" s="90" t="s">
        <v>194</v>
      </c>
      <c r="R28" s="96" t="s">
        <v>171</v>
      </c>
      <c r="S28" s="97"/>
      <c r="T28" s="98"/>
      <c r="U28" s="99"/>
      <c r="V28" s="99">
        <v>5</v>
      </c>
      <c r="W28" s="100">
        <v>18</v>
      </c>
      <c r="X28" s="101"/>
      <c r="Y28" s="93">
        <v>0</v>
      </c>
    </row>
    <row r="29" spans="1:25" x14ac:dyDescent="0.25">
      <c r="A29" s="88" t="str">
        <f t="shared" si="11"/>
        <v>Manga</v>
      </c>
      <c r="B29" s="88" t="str">
        <f t="shared" si="12"/>
        <v>FZ</v>
      </c>
      <c r="C29" s="89">
        <f t="shared" si="0"/>
        <v>250</v>
      </c>
      <c r="D29" s="60"/>
      <c r="E29" s="90" t="str">
        <f t="shared" si="1"/>
        <v/>
      </c>
      <c r="F29" s="90" t="str">
        <f t="shared" si="2"/>
        <v/>
      </c>
      <c r="G29" s="91" t="str">
        <f t="shared" si="3"/>
        <v/>
      </c>
      <c r="H29" s="91">
        <f t="shared" si="4"/>
        <v>6</v>
      </c>
      <c r="I29" s="91">
        <f t="shared" si="5"/>
        <v>18</v>
      </c>
      <c r="J29" s="92" t="str">
        <f t="shared" si="6"/>
        <v/>
      </c>
      <c r="K29" s="90" t="str">
        <f t="shared" si="7"/>
        <v/>
      </c>
      <c r="L29" s="60" t="str">
        <f t="shared" si="8"/>
        <v/>
      </c>
      <c r="M29" s="93">
        <f t="shared" si="9"/>
        <v>0</v>
      </c>
      <c r="N29" s="94">
        <f t="shared" si="10"/>
        <v>250</v>
      </c>
      <c r="Q29" s="90" t="s">
        <v>195</v>
      </c>
      <c r="R29" s="96" t="s">
        <v>171</v>
      </c>
      <c r="S29" s="97"/>
      <c r="T29" s="98"/>
      <c r="U29" s="99"/>
      <c r="V29" s="99">
        <v>6</v>
      </c>
      <c r="W29" s="100">
        <v>18</v>
      </c>
      <c r="X29" s="101"/>
      <c r="Y29" s="93">
        <v>0</v>
      </c>
    </row>
    <row r="30" spans="1:25" x14ac:dyDescent="0.25">
      <c r="A30" s="88" t="str">
        <f t="shared" si="11"/>
        <v>Meditation</v>
      </c>
      <c r="B30" s="88" t="str">
        <f t="shared" si="12"/>
        <v/>
      </c>
      <c r="C30" s="89" t="str">
        <f t="shared" si="0"/>
        <v/>
      </c>
      <c r="D30" s="60"/>
      <c r="E30" s="90" t="str">
        <f t="shared" si="1"/>
        <v/>
      </c>
      <c r="F30" s="90" t="str">
        <f t="shared" si="2"/>
        <v/>
      </c>
      <c r="G30" s="91" t="str">
        <f t="shared" si="3"/>
        <v/>
      </c>
      <c r="H30" s="91" t="str">
        <f t="shared" si="4"/>
        <v/>
      </c>
      <c r="I30" s="91" t="str">
        <f t="shared" si="5"/>
        <v/>
      </c>
      <c r="J30" s="92" t="str">
        <f t="shared" si="6"/>
        <v/>
      </c>
      <c r="K30" s="90" t="str">
        <f t="shared" si="7"/>
        <v/>
      </c>
      <c r="L30" s="60" t="str">
        <f t="shared" si="8"/>
        <v/>
      </c>
      <c r="M30" s="93">
        <f t="shared" si="9"/>
        <v>0</v>
      </c>
      <c r="N30" s="94" t="str">
        <f t="shared" si="10"/>
        <v/>
      </c>
      <c r="Q30" s="90" t="s">
        <v>196</v>
      </c>
      <c r="R30" s="96"/>
      <c r="S30" s="97"/>
      <c r="T30" s="98"/>
      <c r="U30" s="99"/>
      <c r="V30" s="99"/>
      <c r="W30" s="100"/>
      <c r="X30" s="101"/>
      <c r="Y30" s="93">
        <v>0</v>
      </c>
    </row>
    <row r="31" spans="1:25" x14ac:dyDescent="0.25">
      <c r="A31" s="88" t="str">
        <f t="shared" si="11"/>
        <v xml:space="preserve">Musik   </v>
      </c>
      <c r="B31" s="88" t="str">
        <f t="shared" si="12"/>
        <v/>
      </c>
      <c r="C31" s="89" t="str">
        <f t="shared" si="0"/>
        <v/>
      </c>
      <c r="D31" s="60"/>
      <c r="E31" s="90" t="str">
        <f t="shared" si="1"/>
        <v/>
      </c>
      <c r="F31" s="90" t="str">
        <f t="shared" si="2"/>
        <v/>
      </c>
      <c r="G31" s="91" t="str">
        <f t="shared" si="3"/>
        <v/>
      </c>
      <c r="H31" s="91" t="str">
        <f t="shared" si="4"/>
        <v/>
      </c>
      <c r="I31" s="91" t="str">
        <f t="shared" si="5"/>
        <v/>
      </c>
      <c r="J31" s="92" t="str">
        <f t="shared" si="6"/>
        <v/>
      </c>
      <c r="K31" s="90" t="str">
        <f t="shared" si="7"/>
        <v/>
      </c>
      <c r="L31" s="60" t="str">
        <f t="shared" si="8"/>
        <v/>
      </c>
      <c r="M31" s="93">
        <f t="shared" si="9"/>
        <v>0</v>
      </c>
      <c r="N31" s="94" t="str">
        <f t="shared" si="10"/>
        <v/>
      </c>
      <c r="Q31" s="90" t="s">
        <v>197</v>
      </c>
      <c r="R31" s="96"/>
      <c r="S31" s="97"/>
      <c r="T31" s="98"/>
      <c r="U31" s="99"/>
      <c r="V31" s="99"/>
      <c r="W31" s="100"/>
      <c r="X31" s="101"/>
      <c r="Y31" s="93">
        <v>0</v>
      </c>
    </row>
    <row r="32" spans="1:25" x14ac:dyDescent="0.25">
      <c r="A32" s="88" t="str">
        <f t="shared" si="11"/>
        <v xml:space="preserve">PEN &amp; PAPER </v>
      </c>
      <c r="B32" s="88" t="str">
        <f t="shared" si="12"/>
        <v>FZ</v>
      </c>
      <c r="C32" s="89">
        <f t="shared" si="0"/>
        <v>250</v>
      </c>
      <c r="D32" s="60"/>
      <c r="E32" s="90" t="str">
        <f t="shared" si="1"/>
        <v/>
      </c>
      <c r="F32" s="90" t="str">
        <f t="shared" si="2"/>
        <v/>
      </c>
      <c r="G32" s="91" t="str">
        <f t="shared" si="3"/>
        <v/>
      </c>
      <c r="H32" s="91">
        <f t="shared" si="4"/>
        <v>6</v>
      </c>
      <c r="I32" s="91">
        <f t="shared" si="5"/>
        <v>18</v>
      </c>
      <c r="J32" s="92" t="str">
        <f t="shared" si="6"/>
        <v/>
      </c>
      <c r="K32" s="90" t="str">
        <f t="shared" si="7"/>
        <v/>
      </c>
      <c r="L32" s="60" t="str">
        <f t="shared" si="8"/>
        <v/>
      </c>
      <c r="M32" s="93">
        <f t="shared" si="9"/>
        <v>0</v>
      </c>
      <c r="N32" s="94">
        <f t="shared" si="10"/>
        <v>250</v>
      </c>
      <c r="Q32" s="90" t="s">
        <v>198</v>
      </c>
      <c r="R32" s="96" t="s">
        <v>171</v>
      </c>
      <c r="S32" s="97"/>
      <c r="T32" s="98"/>
      <c r="U32" s="99"/>
      <c r="V32" s="99">
        <v>6</v>
      </c>
      <c r="W32" s="100">
        <v>18</v>
      </c>
      <c r="X32" s="101"/>
      <c r="Y32" s="93">
        <v>0</v>
      </c>
    </row>
    <row r="33" spans="1:25" x14ac:dyDescent="0.25">
      <c r="A33" s="88" t="str">
        <f t="shared" si="11"/>
        <v>Salsa</v>
      </c>
      <c r="B33" s="88" t="str">
        <f t="shared" si="12"/>
        <v/>
      </c>
      <c r="C33" s="89" t="str">
        <f t="shared" si="0"/>
        <v/>
      </c>
      <c r="D33" s="60"/>
      <c r="E33" s="90" t="str">
        <f t="shared" si="1"/>
        <v/>
      </c>
      <c r="F33" s="90" t="str">
        <f t="shared" si="2"/>
        <v/>
      </c>
      <c r="G33" s="91" t="str">
        <f t="shared" si="3"/>
        <v/>
      </c>
      <c r="H33" s="91" t="str">
        <f t="shared" si="4"/>
        <v/>
      </c>
      <c r="I33" s="91" t="str">
        <f t="shared" si="5"/>
        <v/>
      </c>
      <c r="J33" s="92" t="str">
        <f t="shared" si="6"/>
        <v/>
      </c>
      <c r="K33" s="90" t="str">
        <f t="shared" si="7"/>
        <v/>
      </c>
      <c r="L33" s="60" t="str">
        <f t="shared" si="8"/>
        <v/>
      </c>
      <c r="M33" s="93">
        <f t="shared" si="9"/>
        <v>0</v>
      </c>
      <c r="N33" s="94" t="str">
        <f t="shared" si="10"/>
        <v/>
      </c>
      <c r="Q33" s="95" t="s">
        <v>199</v>
      </c>
      <c r="R33" s="96"/>
      <c r="S33" s="97"/>
      <c r="T33" s="98"/>
      <c r="U33" s="99"/>
      <c r="V33" s="99"/>
      <c r="W33" s="100"/>
      <c r="X33" s="101"/>
      <c r="Y33" s="93">
        <v>0</v>
      </c>
    </row>
    <row r="34" spans="1:25" x14ac:dyDescent="0.25">
      <c r="A34" s="88" t="str">
        <f t="shared" si="11"/>
        <v>Schreib&amp;Poetry Slam</v>
      </c>
      <c r="B34" s="88" t="str">
        <f t="shared" si="12"/>
        <v/>
      </c>
      <c r="C34" s="89" t="str">
        <f t="shared" si="0"/>
        <v/>
      </c>
      <c r="D34" s="60"/>
      <c r="E34" s="90" t="str">
        <f t="shared" si="1"/>
        <v/>
      </c>
      <c r="F34" s="90" t="str">
        <f t="shared" si="2"/>
        <v/>
      </c>
      <c r="G34" s="91" t="str">
        <f t="shared" si="3"/>
        <v/>
      </c>
      <c r="H34" s="91" t="str">
        <f t="shared" si="4"/>
        <v/>
      </c>
      <c r="I34" s="91" t="str">
        <f t="shared" si="5"/>
        <v/>
      </c>
      <c r="J34" s="92" t="str">
        <f t="shared" si="6"/>
        <v/>
      </c>
      <c r="K34" s="90" t="str">
        <f t="shared" si="7"/>
        <v/>
      </c>
      <c r="L34" s="60" t="str">
        <f t="shared" si="8"/>
        <v/>
      </c>
      <c r="M34" s="93">
        <f t="shared" si="9"/>
        <v>0</v>
      </c>
      <c r="N34" s="94" t="str">
        <f t="shared" si="10"/>
        <v/>
      </c>
      <c r="Q34" s="90" t="s">
        <v>200</v>
      </c>
      <c r="R34" s="96"/>
      <c r="S34" s="97"/>
      <c r="T34" s="98"/>
      <c r="U34" s="99"/>
      <c r="V34" s="99"/>
      <c r="W34" s="100"/>
      <c r="X34" s="101"/>
      <c r="Y34" s="93">
        <v>0</v>
      </c>
    </row>
    <row r="35" spans="1:25" x14ac:dyDescent="0.25">
      <c r="A35" s="88" t="str">
        <f t="shared" si="11"/>
        <v>Schwimmen</v>
      </c>
      <c r="B35" s="88" t="str">
        <f t="shared" si="12"/>
        <v>SP</v>
      </c>
      <c r="C35" s="89">
        <f t="shared" si="0"/>
        <v>250</v>
      </c>
      <c r="D35" s="60"/>
      <c r="E35" s="90" t="str">
        <f t="shared" si="1"/>
        <v>Hallenbad</v>
      </c>
      <c r="F35" s="90" t="str">
        <f t="shared" si="2"/>
        <v>Sankt Georgen</v>
      </c>
      <c r="G35" s="91">
        <f t="shared" si="3"/>
        <v>20</v>
      </c>
      <c r="H35" s="91">
        <f t="shared" si="4"/>
        <v>12</v>
      </c>
      <c r="I35" s="91">
        <f t="shared" si="5"/>
        <v>18</v>
      </c>
      <c r="J35" s="92">
        <f t="shared" si="6"/>
        <v>475.20000000000005</v>
      </c>
      <c r="K35" s="90">
        <f t="shared" si="7"/>
        <v>2.5</v>
      </c>
      <c r="L35" s="60">
        <f t="shared" si="8"/>
        <v>540</v>
      </c>
      <c r="M35" s="93">
        <f t="shared" si="9"/>
        <v>0</v>
      </c>
      <c r="N35" s="94">
        <f t="shared" si="10"/>
        <v>1265.2</v>
      </c>
      <c r="Q35" s="90" t="s">
        <v>201</v>
      </c>
      <c r="R35" s="96" t="s">
        <v>169</v>
      </c>
      <c r="S35" s="97" t="s">
        <v>202</v>
      </c>
      <c r="T35" s="98" t="s">
        <v>346</v>
      </c>
      <c r="U35" s="99">
        <v>20</v>
      </c>
      <c r="V35" s="99">
        <v>12</v>
      </c>
      <c r="W35" s="100">
        <v>18</v>
      </c>
      <c r="X35" s="101">
        <v>2.5</v>
      </c>
      <c r="Y35" s="93">
        <v>0</v>
      </c>
    </row>
    <row r="36" spans="1:25" x14ac:dyDescent="0.25">
      <c r="A36" s="88" t="str">
        <f t="shared" si="11"/>
        <v>SMD Freundesgruppe</v>
      </c>
      <c r="B36" s="88" t="str">
        <f t="shared" si="12"/>
        <v>FZ</v>
      </c>
      <c r="C36" s="89">
        <f t="shared" si="0"/>
        <v>250</v>
      </c>
      <c r="D36" s="60"/>
      <c r="E36" s="90" t="str">
        <f t="shared" si="1"/>
        <v/>
      </c>
      <c r="F36" s="90" t="str">
        <f t="shared" si="2"/>
        <v/>
      </c>
      <c r="G36" s="91" t="str">
        <f t="shared" si="3"/>
        <v/>
      </c>
      <c r="H36" s="91">
        <f t="shared" si="4"/>
        <v>6</v>
      </c>
      <c r="I36" s="91">
        <f t="shared" si="5"/>
        <v>18</v>
      </c>
      <c r="J36" s="92" t="str">
        <f t="shared" si="6"/>
        <v/>
      </c>
      <c r="K36" s="90" t="str">
        <f t="shared" si="7"/>
        <v/>
      </c>
      <c r="L36" s="60" t="str">
        <f t="shared" si="8"/>
        <v/>
      </c>
      <c r="M36" s="93">
        <f t="shared" si="9"/>
        <v>0</v>
      </c>
      <c r="N36" s="94">
        <f t="shared" si="10"/>
        <v>250</v>
      </c>
      <c r="Q36" s="90" t="s">
        <v>203</v>
      </c>
      <c r="R36" s="96" t="s">
        <v>171</v>
      </c>
      <c r="S36" s="97"/>
      <c r="T36" s="98"/>
      <c r="U36" s="99"/>
      <c r="V36" s="99">
        <v>6</v>
      </c>
      <c r="W36" s="100">
        <v>18</v>
      </c>
      <c r="X36" s="101"/>
      <c r="Y36" s="93">
        <v>0</v>
      </c>
    </row>
    <row r="37" spans="1:25" x14ac:dyDescent="0.25">
      <c r="A37" s="88" t="str">
        <f t="shared" si="11"/>
        <v>Spiele</v>
      </c>
      <c r="B37" s="88" t="str">
        <f t="shared" si="12"/>
        <v>FZ</v>
      </c>
      <c r="C37" s="89">
        <f t="shared" si="0"/>
        <v>250</v>
      </c>
      <c r="D37" s="60"/>
      <c r="E37" s="90" t="str">
        <f t="shared" si="1"/>
        <v/>
      </c>
      <c r="F37" s="90" t="str">
        <f t="shared" si="2"/>
        <v/>
      </c>
      <c r="G37" s="91" t="str">
        <f t="shared" si="3"/>
        <v/>
      </c>
      <c r="H37" s="91">
        <f t="shared" si="4"/>
        <v>5</v>
      </c>
      <c r="I37" s="91">
        <f t="shared" si="5"/>
        <v>18</v>
      </c>
      <c r="J37" s="92" t="str">
        <f t="shared" si="6"/>
        <v/>
      </c>
      <c r="K37" s="90" t="str">
        <f t="shared" si="7"/>
        <v/>
      </c>
      <c r="L37" s="60" t="str">
        <f t="shared" si="8"/>
        <v/>
      </c>
      <c r="M37" s="93">
        <f t="shared" si="9"/>
        <v>0</v>
      </c>
      <c r="N37" s="94">
        <f t="shared" si="10"/>
        <v>250</v>
      </c>
      <c r="Q37" s="90" t="s">
        <v>204</v>
      </c>
      <c r="R37" s="96" t="s">
        <v>171</v>
      </c>
      <c r="S37" s="97"/>
      <c r="T37" s="98"/>
      <c r="U37" s="99"/>
      <c r="V37" s="99">
        <v>5</v>
      </c>
      <c r="W37" s="100">
        <v>18</v>
      </c>
      <c r="X37" s="101"/>
      <c r="Y37" s="93">
        <v>0</v>
      </c>
    </row>
    <row r="38" spans="1:25" x14ac:dyDescent="0.25">
      <c r="A38" s="88" t="str">
        <f t="shared" si="11"/>
        <v>Tanzen</v>
      </c>
      <c r="B38" s="88" t="str">
        <f t="shared" si="12"/>
        <v>SP</v>
      </c>
      <c r="C38" s="89">
        <f t="shared" si="0"/>
        <v>250</v>
      </c>
      <c r="D38" s="60"/>
      <c r="E38" s="90" t="str">
        <f t="shared" si="1"/>
        <v/>
      </c>
      <c r="F38" s="90" t="str">
        <f t="shared" si="2"/>
        <v/>
      </c>
      <c r="G38" s="91" t="str">
        <f t="shared" si="3"/>
        <v/>
      </c>
      <c r="H38" s="91">
        <f t="shared" si="4"/>
        <v>14</v>
      </c>
      <c r="I38" s="91">
        <f t="shared" si="5"/>
        <v>18</v>
      </c>
      <c r="J38" s="92" t="str">
        <f t="shared" si="6"/>
        <v/>
      </c>
      <c r="K38" s="90" t="str">
        <f t="shared" si="7"/>
        <v/>
      </c>
      <c r="L38" s="60" t="str">
        <f t="shared" si="8"/>
        <v/>
      </c>
      <c r="M38" s="93">
        <f t="shared" si="9"/>
        <v>0</v>
      </c>
      <c r="N38" s="94">
        <f t="shared" si="10"/>
        <v>250</v>
      </c>
      <c r="Q38" s="90" t="s">
        <v>205</v>
      </c>
      <c r="R38" s="96" t="s">
        <v>169</v>
      </c>
      <c r="S38" s="97"/>
      <c r="T38" s="98"/>
      <c r="U38" s="99"/>
      <c r="V38" s="99">
        <v>14</v>
      </c>
      <c r="W38" s="100">
        <v>18</v>
      </c>
      <c r="X38" s="101"/>
      <c r="Y38" s="93">
        <v>0</v>
      </c>
    </row>
    <row r="39" spans="1:25" x14ac:dyDescent="0.25">
      <c r="A39" s="88" t="str">
        <f t="shared" si="11"/>
        <v xml:space="preserve">Technik/Feten   </v>
      </c>
      <c r="B39" s="88" t="str">
        <f t="shared" si="12"/>
        <v>FZ</v>
      </c>
      <c r="C39" s="89"/>
      <c r="D39" s="60"/>
      <c r="E39" s="90" t="str">
        <f t="shared" si="1"/>
        <v/>
      </c>
      <c r="F39" s="90" t="str">
        <f t="shared" si="2"/>
        <v/>
      </c>
      <c r="G39" s="91" t="str">
        <f t="shared" si="3"/>
        <v/>
      </c>
      <c r="H39" s="91">
        <f t="shared" si="4"/>
        <v>15</v>
      </c>
      <c r="I39" s="91">
        <f t="shared" si="5"/>
        <v>18</v>
      </c>
      <c r="J39" s="92" t="str">
        <f t="shared" si="6"/>
        <v/>
      </c>
      <c r="K39" s="90" t="str">
        <f t="shared" si="7"/>
        <v/>
      </c>
      <c r="L39" s="60" t="str">
        <f t="shared" si="8"/>
        <v/>
      </c>
      <c r="M39" s="93">
        <f t="shared" si="9"/>
        <v>0</v>
      </c>
      <c r="N39" s="94"/>
      <c r="Q39" s="90" t="s">
        <v>206</v>
      </c>
      <c r="R39" s="96" t="s">
        <v>171</v>
      </c>
      <c r="S39" s="97"/>
      <c r="T39" s="98"/>
      <c r="U39" s="99"/>
      <c r="V39" s="99">
        <v>15</v>
      </c>
      <c r="W39" s="100">
        <v>18</v>
      </c>
      <c r="X39" s="101"/>
      <c r="Y39" s="93">
        <v>0</v>
      </c>
    </row>
    <row r="40" spans="1:25" x14ac:dyDescent="0.25">
      <c r="A40" s="88" t="str">
        <f t="shared" si="11"/>
        <v>Tennis</v>
      </c>
      <c r="B40" s="88" t="str">
        <f t="shared" si="12"/>
        <v/>
      </c>
      <c r="C40" s="89" t="str">
        <f t="shared" ref="C40:C55" si="13">IF(B40="","",$C$3)</f>
        <v/>
      </c>
      <c r="D40" s="60"/>
      <c r="E40" s="90" t="str">
        <f t="shared" si="1"/>
        <v/>
      </c>
      <c r="F40" s="90" t="str">
        <f t="shared" si="2"/>
        <v/>
      </c>
      <c r="G40" s="91" t="str">
        <f t="shared" si="3"/>
        <v/>
      </c>
      <c r="H40" s="91" t="str">
        <f t="shared" si="4"/>
        <v/>
      </c>
      <c r="I40" s="91" t="str">
        <f t="shared" si="5"/>
        <v/>
      </c>
      <c r="J40" s="92" t="str">
        <f t="shared" si="6"/>
        <v/>
      </c>
      <c r="K40" s="90" t="str">
        <f t="shared" si="7"/>
        <v/>
      </c>
      <c r="L40" s="60" t="str">
        <f t="shared" si="8"/>
        <v/>
      </c>
      <c r="M40" s="93">
        <f t="shared" si="9"/>
        <v>0</v>
      </c>
      <c r="N40" s="94" t="str">
        <f t="shared" ref="N40:N56" si="14">IF(B40="","",(C40+D40+ IF(J40="",0,J40) + IF(L40="",0,L40)+M40))</f>
        <v/>
      </c>
      <c r="Q40" s="90" t="s">
        <v>207</v>
      </c>
      <c r="R40" s="96"/>
      <c r="S40" s="97"/>
      <c r="T40" s="98"/>
      <c r="U40" s="99"/>
      <c r="V40" s="99"/>
      <c r="W40" s="100"/>
      <c r="X40" s="101"/>
      <c r="Y40" s="93">
        <v>66</v>
      </c>
    </row>
    <row r="41" spans="1:25" x14ac:dyDescent="0.25">
      <c r="A41" s="88" t="str">
        <f t="shared" si="11"/>
        <v>Tischkicker</v>
      </c>
      <c r="B41" s="88" t="str">
        <f t="shared" si="12"/>
        <v/>
      </c>
      <c r="C41" s="89" t="str">
        <f t="shared" si="13"/>
        <v/>
      </c>
      <c r="D41" s="60"/>
      <c r="E41" s="90" t="str">
        <f t="shared" si="1"/>
        <v/>
      </c>
      <c r="F41" s="90" t="str">
        <f t="shared" si="2"/>
        <v/>
      </c>
      <c r="G41" s="91" t="str">
        <f t="shared" si="3"/>
        <v/>
      </c>
      <c r="H41" s="91" t="str">
        <f t="shared" si="4"/>
        <v/>
      </c>
      <c r="I41" s="91" t="str">
        <f t="shared" si="5"/>
        <v/>
      </c>
      <c r="J41" s="92" t="str">
        <f t="shared" si="6"/>
        <v/>
      </c>
      <c r="K41" s="90" t="str">
        <f t="shared" si="7"/>
        <v/>
      </c>
      <c r="L41" s="60" t="str">
        <f t="shared" si="8"/>
        <v/>
      </c>
      <c r="M41" s="93">
        <f t="shared" si="9"/>
        <v>0</v>
      </c>
      <c r="N41" s="94" t="str">
        <f t="shared" si="14"/>
        <v/>
      </c>
      <c r="Q41" s="95" t="s">
        <v>208</v>
      </c>
      <c r="R41" s="96"/>
      <c r="S41" s="97"/>
      <c r="T41" s="98"/>
      <c r="U41" s="99"/>
      <c r="V41" s="99"/>
      <c r="W41" s="100"/>
      <c r="X41" s="101"/>
      <c r="Y41" s="93">
        <v>0</v>
      </c>
    </row>
    <row r="42" spans="1:25" x14ac:dyDescent="0.25">
      <c r="A42" s="88" t="str">
        <f t="shared" si="11"/>
        <v>UnFug</v>
      </c>
      <c r="B42" s="88" t="str">
        <f t="shared" si="12"/>
        <v>FZ</v>
      </c>
      <c r="C42" s="89">
        <f t="shared" si="13"/>
        <v>250</v>
      </c>
      <c r="D42" s="60"/>
      <c r="E42" s="90" t="str">
        <f t="shared" si="1"/>
        <v/>
      </c>
      <c r="F42" s="90" t="str">
        <f t="shared" si="2"/>
        <v/>
      </c>
      <c r="G42" s="91" t="str">
        <f t="shared" si="3"/>
        <v/>
      </c>
      <c r="H42" s="91">
        <f t="shared" si="4"/>
        <v>6</v>
      </c>
      <c r="I42" s="91">
        <f t="shared" si="5"/>
        <v>18</v>
      </c>
      <c r="J42" s="92" t="str">
        <f t="shared" si="6"/>
        <v/>
      </c>
      <c r="K42" s="90" t="str">
        <f t="shared" si="7"/>
        <v/>
      </c>
      <c r="L42" s="60" t="str">
        <f t="shared" si="8"/>
        <v/>
      </c>
      <c r="M42" s="93">
        <f t="shared" si="9"/>
        <v>0</v>
      </c>
      <c r="N42" s="94">
        <f t="shared" si="14"/>
        <v>250</v>
      </c>
      <c r="Q42" s="90" t="s">
        <v>209</v>
      </c>
      <c r="R42" s="96" t="s">
        <v>171</v>
      </c>
      <c r="S42" s="97"/>
      <c r="T42" s="98"/>
      <c r="U42" s="99"/>
      <c r="V42" s="99">
        <v>6</v>
      </c>
      <c r="W42" s="100">
        <v>18</v>
      </c>
      <c r="X42" s="101"/>
      <c r="Y42" s="93">
        <v>0</v>
      </c>
    </row>
    <row r="43" spans="1:25" x14ac:dyDescent="0.25">
      <c r="A43" s="88" t="str">
        <f t="shared" si="11"/>
        <v xml:space="preserve">Volleyball </v>
      </c>
      <c r="B43" s="88" t="str">
        <f t="shared" si="12"/>
        <v>SP</v>
      </c>
      <c r="C43" s="89">
        <f t="shared" si="13"/>
        <v>250</v>
      </c>
      <c r="D43" s="60"/>
      <c r="E43" s="90" t="str">
        <f t="shared" si="1"/>
        <v/>
      </c>
      <c r="F43" s="102" t="str">
        <f t="shared" si="2"/>
        <v/>
      </c>
      <c r="G43" s="91" t="str">
        <f t="shared" si="3"/>
        <v/>
      </c>
      <c r="H43" s="91">
        <f t="shared" si="4"/>
        <v>19</v>
      </c>
      <c r="I43" s="91">
        <f t="shared" si="5"/>
        <v>18</v>
      </c>
      <c r="J43" s="92" t="str">
        <f t="shared" si="6"/>
        <v/>
      </c>
      <c r="K43" s="90" t="str">
        <f t="shared" si="7"/>
        <v/>
      </c>
      <c r="L43" s="60" t="str">
        <f t="shared" si="8"/>
        <v/>
      </c>
      <c r="M43" s="93">
        <f t="shared" si="9"/>
        <v>0</v>
      </c>
      <c r="N43" s="94">
        <f t="shared" si="14"/>
        <v>250</v>
      </c>
      <c r="Q43" s="95" t="s">
        <v>210</v>
      </c>
      <c r="R43" s="96" t="s">
        <v>169</v>
      </c>
      <c r="S43" s="97"/>
      <c r="T43" s="98"/>
      <c r="U43" s="99"/>
      <c r="V43" s="99">
        <v>19</v>
      </c>
      <c r="W43" s="100">
        <v>18</v>
      </c>
      <c r="X43" s="101"/>
      <c r="Y43" s="93">
        <v>0</v>
      </c>
    </row>
    <row r="44" spans="1:25" x14ac:dyDescent="0.25">
      <c r="A44" s="88" t="str">
        <f t="shared" si="11"/>
        <v>Bowling</v>
      </c>
      <c r="B44" s="88" t="str">
        <f t="shared" si="12"/>
        <v/>
      </c>
      <c r="C44" s="89" t="str">
        <f t="shared" si="13"/>
        <v/>
      </c>
      <c r="D44" s="60"/>
      <c r="E44" s="90" t="str">
        <f t="shared" si="1"/>
        <v>World of Bowling</v>
      </c>
      <c r="F44" s="102" t="str">
        <f t="shared" si="2"/>
        <v>Villingen</v>
      </c>
      <c r="G44" s="91">
        <f t="shared" si="3"/>
        <v>32</v>
      </c>
      <c r="H44" s="91">
        <f t="shared" si="4"/>
        <v>11</v>
      </c>
      <c r="I44" s="91">
        <f t="shared" si="5"/>
        <v>18</v>
      </c>
      <c r="J44" s="92">
        <f t="shared" si="6"/>
        <v>696.96</v>
      </c>
      <c r="K44" s="90">
        <f t="shared" si="7"/>
        <v>7</v>
      </c>
      <c r="L44" s="60">
        <f t="shared" si="8"/>
        <v>1386</v>
      </c>
      <c r="M44" s="93">
        <f t="shared" si="9"/>
        <v>0</v>
      </c>
      <c r="N44" s="94" t="str">
        <f t="shared" si="14"/>
        <v/>
      </c>
      <c r="Q44" s="183" t="s">
        <v>328</v>
      </c>
      <c r="R44" s="96"/>
      <c r="S44" s="97" t="s">
        <v>340</v>
      </c>
      <c r="T44" s="98" t="s">
        <v>177</v>
      </c>
      <c r="U44" s="99">
        <v>32</v>
      </c>
      <c r="V44" s="99">
        <v>11</v>
      </c>
      <c r="W44" s="100">
        <v>18</v>
      </c>
      <c r="X44" s="101">
        <v>7</v>
      </c>
      <c r="Y44" s="93">
        <v>0</v>
      </c>
    </row>
    <row r="45" spans="1:25" x14ac:dyDescent="0.25">
      <c r="A45" s="88" t="str">
        <f t="shared" si="11"/>
        <v>Debate</v>
      </c>
      <c r="B45" s="88" t="str">
        <f t="shared" si="12"/>
        <v/>
      </c>
      <c r="C45" s="89" t="str">
        <f t="shared" si="13"/>
        <v/>
      </c>
      <c r="D45" s="60"/>
      <c r="E45" s="90" t="str">
        <f t="shared" si="1"/>
        <v/>
      </c>
      <c r="F45" s="102" t="str">
        <f t="shared" si="2"/>
        <v/>
      </c>
      <c r="G45" s="91" t="str">
        <f t="shared" si="3"/>
        <v/>
      </c>
      <c r="H45" s="91">
        <f t="shared" si="4"/>
        <v>15</v>
      </c>
      <c r="I45" s="91">
        <f t="shared" si="5"/>
        <v>18</v>
      </c>
      <c r="J45" s="92" t="str">
        <f t="shared" si="6"/>
        <v/>
      </c>
      <c r="K45" s="90" t="str">
        <f t="shared" si="7"/>
        <v/>
      </c>
      <c r="L45" s="60" t="str">
        <f t="shared" si="8"/>
        <v/>
      </c>
      <c r="M45" s="93">
        <f t="shared" si="9"/>
        <v>0</v>
      </c>
      <c r="N45" s="94" t="str">
        <f t="shared" si="14"/>
        <v/>
      </c>
      <c r="Q45" s="183" t="s">
        <v>329</v>
      </c>
      <c r="R45" s="96"/>
      <c r="S45" s="97"/>
      <c r="T45" s="98"/>
      <c r="U45" s="99"/>
      <c r="V45" s="99">
        <v>15</v>
      </c>
      <c r="W45" s="100">
        <v>18</v>
      </c>
      <c r="X45" s="101"/>
      <c r="Y45" s="93">
        <v>0</v>
      </c>
    </row>
    <row r="46" spans="1:25" x14ac:dyDescent="0.25">
      <c r="A46" s="88" t="str">
        <f t="shared" si="11"/>
        <v>Yoga</v>
      </c>
      <c r="B46" s="88" t="str">
        <f t="shared" si="12"/>
        <v/>
      </c>
      <c r="C46" s="89" t="str">
        <f t="shared" si="13"/>
        <v/>
      </c>
      <c r="D46" s="60"/>
      <c r="E46" s="90" t="str">
        <f t="shared" si="1"/>
        <v/>
      </c>
      <c r="F46" s="102" t="str">
        <f t="shared" si="2"/>
        <v/>
      </c>
      <c r="G46" s="91" t="str">
        <f t="shared" si="3"/>
        <v/>
      </c>
      <c r="H46" s="91">
        <f t="shared" si="4"/>
        <v>25</v>
      </c>
      <c r="I46" s="91">
        <f t="shared" si="5"/>
        <v>18</v>
      </c>
      <c r="J46" s="92" t="str">
        <f t="shared" si="6"/>
        <v/>
      </c>
      <c r="K46" s="90" t="str">
        <f t="shared" si="7"/>
        <v/>
      </c>
      <c r="L46" s="60" t="str">
        <f t="shared" si="8"/>
        <v/>
      </c>
      <c r="M46" s="93">
        <f t="shared" si="9"/>
        <v>0</v>
      </c>
      <c r="N46" s="94" t="str">
        <f t="shared" si="14"/>
        <v/>
      </c>
      <c r="Q46" s="183" t="s">
        <v>227</v>
      </c>
      <c r="R46" s="96"/>
      <c r="S46" s="97"/>
      <c r="T46" s="98"/>
      <c r="U46" s="99"/>
      <c r="V46" s="99">
        <v>25</v>
      </c>
      <c r="W46" s="100">
        <v>18</v>
      </c>
      <c r="X46" s="101"/>
      <c r="Y46" s="93">
        <v>0</v>
      </c>
    </row>
    <row r="47" spans="1:25" x14ac:dyDescent="0.25">
      <c r="A47" s="88" t="str">
        <f t="shared" si="11"/>
        <v>Move &amp; Play</v>
      </c>
      <c r="B47" s="88" t="str">
        <f t="shared" si="12"/>
        <v/>
      </c>
      <c r="C47" s="89" t="str">
        <f t="shared" si="13"/>
        <v/>
      </c>
      <c r="D47" s="60"/>
      <c r="E47" s="90" t="str">
        <f t="shared" si="1"/>
        <v/>
      </c>
      <c r="F47" s="102" t="str">
        <f t="shared" si="2"/>
        <v/>
      </c>
      <c r="G47" s="91" t="str">
        <f t="shared" si="3"/>
        <v/>
      </c>
      <c r="H47" s="91">
        <f t="shared" si="4"/>
        <v>15</v>
      </c>
      <c r="I47" s="91">
        <f t="shared" si="5"/>
        <v>18</v>
      </c>
      <c r="J47" s="92" t="str">
        <f t="shared" si="6"/>
        <v/>
      </c>
      <c r="K47" s="90" t="str">
        <f t="shared" si="7"/>
        <v/>
      </c>
      <c r="L47" s="60" t="str">
        <f t="shared" si="8"/>
        <v/>
      </c>
      <c r="M47" s="93">
        <f t="shared" si="9"/>
        <v>0</v>
      </c>
      <c r="N47" s="94" t="str">
        <f t="shared" si="14"/>
        <v/>
      </c>
      <c r="Q47" s="183" t="s">
        <v>330</v>
      </c>
      <c r="R47" s="96"/>
      <c r="S47" s="97"/>
      <c r="T47" s="98"/>
      <c r="U47" s="99"/>
      <c r="V47" s="99">
        <v>15</v>
      </c>
      <c r="W47" s="100">
        <v>18</v>
      </c>
      <c r="X47" s="101"/>
      <c r="Y47" s="93">
        <v>0</v>
      </c>
    </row>
    <row r="48" spans="1:25" x14ac:dyDescent="0.25">
      <c r="A48" s="88" t="str">
        <f t="shared" si="11"/>
        <v>Skat</v>
      </c>
      <c r="B48" s="88" t="str">
        <f t="shared" si="12"/>
        <v>FZ</v>
      </c>
      <c r="C48" s="89">
        <f t="shared" si="13"/>
        <v>250</v>
      </c>
      <c r="D48" s="60"/>
      <c r="E48" s="90" t="str">
        <f t="shared" si="1"/>
        <v/>
      </c>
      <c r="F48" s="102" t="str">
        <f t="shared" si="2"/>
        <v/>
      </c>
      <c r="G48" s="91" t="str">
        <f t="shared" si="3"/>
        <v/>
      </c>
      <c r="H48" s="91">
        <f t="shared" si="4"/>
        <v>15</v>
      </c>
      <c r="I48" s="91">
        <f t="shared" si="5"/>
        <v>18</v>
      </c>
      <c r="J48" s="92" t="str">
        <f t="shared" si="6"/>
        <v/>
      </c>
      <c r="K48" s="90" t="str">
        <f t="shared" si="7"/>
        <v/>
      </c>
      <c r="L48" s="60" t="str">
        <f t="shared" si="8"/>
        <v/>
      </c>
      <c r="M48" s="93">
        <f t="shared" si="9"/>
        <v>0</v>
      </c>
      <c r="N48" s="94">
        <f t="shared" si="14"/>
        <v>250</v>
      </c>
      <c r="Q48" s="183" t="s">
        <v>331</v>
      </c>
      <c r="R48" s="96" t="s">
        <v>171</v>
      </c>
      <c r="S48" s="97"/>
      <c r="T48" s="98"/>
      <c r="U48" s="99"/>
      <c r="V48" s="99">
        <v>15</v>
      </c>
      <c r="W48" s="100">
        <v>18</v>
      </c>
      <c r="X48" s="101"/>
      <c r="Y48" s="93">
        <v>0</v>
      </c>
    </row>
    <row r="49" spans="1:25" x14ac:dyDescent="0.25">
      <c r="A49" s="88" t="str">
        <f t="shared" si="11"/>
        <v>Lightsaber Combat</v>
      </c>
      <c r="B49" s="88" t="str">
        <f t="shared" si="12"/>
        <v>SP</v>
      </c>
      <c r="C49" s="89">
        <f t="shared" si="13"/>
        <v>250</v>
      </c>
      <c r="D49" s="60"/>
      <c r="E49" s="90" t="str">
        <f t="shared" si="1"/>
        <v/>
      </c>
      <c r="F49" s="102" t="str">
        <f t="shared" si="2"/>
        <v/>
      </c>
      <c r="G49" s="91" t="str">
        <f t="shared" si="3"/>
        <v/>
      </c>
      <c r="H49" s="91">
        <f t="shared" si="4"/>
        <v>6</v>
      </c>
      <c r="I49" s="91">
        <f t="shared" si="5"/>
        <v>18</v>
      </c>
      <c r="J49" s="92" t="str">
        <f t="shared" si="6"/>
        <v/>
      </c>
      <c r="K49" s="90" t="str">
        <f t="shared" si="7"/>
        <v/>
      </c>
      <c r="L49" s="60" t="str">
        <f t="shared" si="8"/>
        <v/>
      </c>
      <c r="M49" s="93">
        <f t="shared" si="9"/>
        <v>0</v>
      </c>
      <c r="N49" s="94">
        <f t="shared" si="14"/>
        <v>250</v>
      </c>
      <c r="Q49" s="183" t="s">
        <v>332</v>
      </c>
      <c r="R49" s="96" t="s">
        <v>169</v>
      </c>
      <c r="S49" s="97"/>
      <c r="T49" s="98"/>
      <c r="U49" s="99"/>
      <c r="V49" s="99">
        <v>6</v>
      </c>
      <c r="W49" s="100">
        <v>18</v>
      </c>
      <c r="X49" s="101"/>
      <c r="Y49" s="93">
        <v>0</v>
      </c>
    </row>
    <row r="50" spans="1:25" x14ac:dyDescent="0.25">
      <c r="A50" s="88" t="str">
        <f t="shared" si="11"/>
        <v>Nachhaltigkeit</v>
      </c>
      <c r="B50" s="88" t="str">
        <f t="shared" si="12"/>
        <v>FZ</v>
      </c>
      <c r="C50" s="89">
        <f t="shared" si="13"/>
        <v>250</v>
      </c>
      <c r="D50" s="60"/>
      <c r="E50" s="90" t="str">
        <f t="shared" si="1"/>
        <v/>
      </c>
      <c r="F50" s="102" t="str">
        <f t="shared" si="2"/>
        <v/>
      </c>
      <c r="G50" s="91" t="str">
        <f t="shared" si="3"/>
        <v/>
      </c>
      <c r="H50" s="91">
        <f t="shared" si="4"/>
        <v>15</v>
      </c>
      <c r="I50" s="91">
        <f t="shared" si="5"/>
        <v>18</v>
      </c>
      <c r="J50" s="92" t="str">
        <f t="shared" si="6"/>
        <v/>
      </c>
      <c r="K50" s="90" t="str">
        <f t="shared" si="7"/>
        <v/>
      </c>
      <c r="L50" s="60" t="str">
        <f t="shared" si="8"/>
        <v/>
      </c>
      <c r="M50" s="93">
        <f t="shared" si="9"/>
        <v>0</v>
      </c>
      <c r="N50" s="94">
        <f t="shared" si="14"/>
        <v>250</v>
      </c>
      <c r="Q50" s="183" t="s">
        <v>333</v>
      </c>
      <c r="R50" s="96" t="s">
        <v>171</v>
      </c>
      <c r="S50" s="97"/>
      <c r="T50" s="98"/>
      <c r="U50" s="99"/>
      <c r="V50" s="99">
        <v>15</v>
      </c>
      <c r="W50" s="100">
        <v>18</v>
      </c>
      <c r="X50" s="101"/>
      <c r="Y50" s="93">
        <v>0</v>
      </c>
    </row>
    <row r="51" spans="1:25" x14ac:dyDescent="0.25">
      <c r="A51" s="88" t="str">
        <f t="shared" si="11"/>
        <v>Inliner / Schlittschuh</v>
      </c>
      <c r="B51" s="88" t="str">
        <f t="shared" si="12"/>
        <v>SP</v>
      </c>
      <c r="C51" s="89">
        <f t="shared" si="13"/>
        <v>250</v>
      </c>
      <c r="D51" s="60"/>
      <c r="E51" s="90" t="str">
        <f t="shared" si="1"/>
        <v>Heliosarena</v>
      </c>
      <c r="F51" s="102" t="str">
        <f t="shared" si="2"/>
        <v>Schwenningen</v>
      </c>
      <c r="G51" s="91">
        <f t="shared" si="3"/>
        <v>31</v>
      </c>
      <c r="H51" s="91">
        <f t="shared" si="4"/>
        <v>12</v>
      </c>
      <c r="I51" s="91">
        <f t="shared" si="5"/>
        <v>18</v>
      </c>
      <c r="J51" s="92">
        <f t="shared" si="6"/>
        <v>736.56000000000006</v>
      </c>
      <c r="K51" s="90">
        <f t="shared" si="7"/>
        <v>3</v>
      </c>
      <c r="L51" s="60">
        <f t="shared" si="8"/>
        <v>648</v>
      </c>
      <c r="M51" s="93">
        <f t="shared" si="9"/>
        <v>0</v>
      </c>
      <c r="N51" s="94">
        <f t="shared" si="14"/>
        <v>1634.56</v>
      </c>
      <c r="Q51" s="183" t="s">
        <v>334</v>
      </c>
      <c r="R51" s="96" t="s">
        <v>169</v>
      </c>
      <c r="S51" s="97" t="s">
        <v>350</v>
      </c>
      <c r="T51" s="98" t="s">
        <v>141</v>
      </c>
      <c r="U51" s="99">
        <v>31</v>
      </c>
      <c r="V51" s="99">
        <v>12</v>
      </c>
      <c r="W51" s="100">
        <v>18</v>
      </c>
      <c r="X51" s="101">
        <v>3</v>
      </c>
      <c r="Y51" s="93">
        <v>0</v>
      </c>
    </row>
    <row r="52" spans="1:25" x14ac:dyDescent="0.25">
      <c r="A52" s="88" t="str">
        <f t="shared" si="11"/>
        <v>Schach</v>
      </c>
      <c r="B52" s="88" t="str">
        <f t="shared" si="12"/>
        <v>SP</v>
      </c>
      <c r="C52" s="89">
        <f t="shared" si="13"/>
        <v>250</v>
      </c>
      <c r="D52" s="60"/>
      <c r="E52" s="90" t="str">
        <f t="shared" si="1"/>
        <v/>
      </c>
      <c r="F52" s="102" t="str">
        <f t="shared" si="2"/>
        <v/>
      </c>
      <c r="G52" s="91" t="str">
        <f t="shared" si="3"/>
        <v/>
      </c>
      <c r="H52" s="91">
        <f t="shared" si="4"/>
        <v>15</v>
      </c>
      <c r="I52" s="91">
        <f t="shared" si="5"/>
        <v>18</v>
      </c>
      <c r="J52" s="92" t="str">
        <f t="shared" si="6"/>
        <v/>
      </c>
      <c r="K52" s="90" t="str">
        <f t="shared" si="7"/>
        <v/>
      </c>
      <c r="L52" s="60" t="str">
        <f t="shared" si="8"/>
        <v/>
      </c>
      <c r="M52" s="93">
        <f t="shared" si="9"/>
        <v>0</v>
      </c>
      <c r="N52" s="94">
        <f t="shared" si="14"/>
        <v>250</v>
      </c>
      <c r="Q52" s="183" t="s">
        <v>337</v>
      </c>
      <c r="R52" s="96" t="s">
        <v>169</v>
      </c>
      <c r="S52" s="97"/>
      <c r="T52" s="98"/>
      <c r="U52" s="99"/>
      <c r="V52" s="99">
        <v>15</v>
      </c>
      <c r="W52" s="100">
        <v>18</v>
      </c>
      <c r="X52" s="101"/>
      <c r="Y52" s="93">
        <v>0</v>
      </c>
    </row>
    <row r="53" spans="1:25" x14ac:dyDescent="0.25">
      <c r="A53" s="88" t="str">
        <f t="shared" si="11"/>
        <v>Darts</v>
      </c>
      <c r="B53" s="88" t="str">
        <f t="shared" si="12"/>
        <v>SP</v>
      </c>
      <c r="C53" s="89">
        <f t="shared" si="13"/>
        <v>250</v>
      </c>
      <c r="D53" s="60"/>
      <c r="E53" s="90" t="str">
        <f t="shared" si="1"/>
        <v/>
      </c>
      <c r="F53" s="102" t="str">
        <f t="shared" si="2"/>
        <v/>
      </c>
      <c r="G53" s="91" t="str">
        <f t="shared" si="3"/>
        <v/>
      </c>
      <c r="H53" s="91">
        <f t="shared" si="4"/>
        <v>15</v>
      </c>
      <c r="I53" s="91">
        <f t="shared" si="5"/>
        <v>18</v>
      </c>
      <c r="J53" s="92" t="str">
        <f t="shared" si="6"/>
        <v/>
      </c>
      <c r="K53" s="90" t="str">
        <f t="shared" si="7"/>
        <v/>
      </c>
      <c r="L53" s="60" t="str">
        <f t="shared" si="8"/>
        <v/>
      </c>
      <c r="M53" s="93">
        <f t="shared" si="9"/>
        <v>0</v>
      </c>
      <c r="N53" s="94">
        <f t="shared" si="14"/>
        <v>250</v>
      </c>
      <c r="Q53" s="183" t="s">
        <v>336</v>
      </c>
      <c r="R53" s="96" t="s">
        <v>169</v>
      </c>
      <c r="S53" s="97"/>
      <c r="T53" s="98"/>
      <c r="U53" s="99"/>
      <c r="V53" s="99">
        <v>15</v>
      </c>
      <c r="W53" s="100">
        <v>18</v>
      </c>
      <c r="X53" s="101"/>
      <c r="Y53" s="93">
        <v>0</v>
      </c>
    </row>
    <row r="54" spans="1:25" x14ac:dyDescent="0.25">
      <c r="A54" s="88" t="str">
        <f t="shared" si="11"/>
        <v>Wasserpong</v>
      </c>
      <c r="B54" s="88" t="str">
        <f t="shared" si="12"/>
        <v>FZ</v>
      </c>
      <c r="C54" s="89">
        <f t="shared" si="13"/>
        <v>250</v>
      </c>
      <c r="D54" s="60"/>
      <c r="E54" s="90" t="str">
        <f t="shared" si="1"/>
        <v/>
      </c>
      <c r="F54" s="102" t="str">
        <f t="shared" si="2"/>
        <v/>
      </c>
      <c r="G54" s="91" t="str">
        <f t="shared" si="3"/>
        <v/>
      </c>
      <c r="H54" s="91">
        <f t="shared" si="4"/>
        <v>15</v>
      </c>
      <c r="I54" s="91">
        <f t="shared" si="5"/>
        <v>18</v>
      </c>
      <c r="J54" s="92" t="str">
        <f t="shared" si="6"/>
        <v/>
      </c>
      <c r="K54" s="90" t="str">
        <f t="shared" si="7"/>
        <v/>
      </c>
      <c r="L54" s="60" t="str">
        <f t="shared" si="8"/>
        <v/>
      </c>
      <c r="M54" s="93">
        <f t="shared" si="9"/>
        <v>0</v>
      </c>
      <c r="N54" s="94">
        <f t="shared" si="14"/>
        <v>250</v>
      </c>
      <c r="Q54" s="183" t="s">
        <v>339</v>
      </c>
      <c r="R54" s="96" t="s">
        <v>171</v>
      </c>
      <c r="S54" s="97"/>
      <c r="T54" s="98"/>
      <c r="U54" s="99"/>
      <c r="V54" s="99">
        <v>15</v>
      </c>
      <c r="W54" s="100">
        <v>18</v>
      </c>
      <c r="X54" s="101"/>
      <c r="Y54" s="93">
        <v>0</v>
      </c>
    </row>
    <row r="55" spans="1:25" x14ac:dyDescent="0.25">
      <c r="A55" s="88" t="str">
        <f t="shared" si="11"/>
        <v>Carrom</v>
      </c>
      <c r="B55" s="88" t="str">
        <f t="shared" si="12"/>
        <v>SP</v>
      </c>
      <c r="C55" s="89">
        <f t="shared" si="13"/>
        <v>250</v>
      </c>
      <c r="D55" s="60"/>
      <c r="E55" s="90" t="str">
        <f t="shared" si="1"/>
        <v/>
      </c>
      <c r="F55" s="102" t="str">
        <f t="shared" si="2"/>
        <v/>
      </c>
      <c r="G55" s="91" t="str">
        <f t="shared" si="3"/>
        <v/>
      </c>
      <c r="H55" s="91">
        <f t="shared" si="4"/>
        <v>6</v>
      </c>
      <c r="I55" s="91">
        <f t="shared" si="5"/>
        <v>18</v>
      </c>
      <c r="J55" s="92" t="str">
        <f t="shared" si="6"/>
        <v/>
      </c>
      <c r="K55" s="90" t="str">
        <f t="shared" si="7"/>
        <v/>
      </c>
      <c r="L55" s="60" t="str">
        <f t="shared" si="8"/>
        <v/>
      </c>
      <c r="M55" s="93">
        <f t="shared" si="9"/>
        <v>0</v>
      </c>
      <c r="N55" s="94">
        <f t="shared" si="14"/>
        <v>250</v>
      </c>
      <c r="Q55" s="183" t="s">
        <v>338</v>
      </c>
      <c r="R55" s="96" t="s">
        <v>169</v>
      </c>
      <c r="S55" s="97"/>
      <c r="T55" s="98"/>
      <c r="U55" s="99"/>
      <c r="V55" s="99">
        <v>6</v>
      </c>
      <c r="W55" s="100">
        <v>18</v>
      </c>
      <c r="X55" s="101"/>
      <c r="Y55" s="93">
        <v>0</v>
      </c>
    </row>
    <row r="56" spans="1:25" x14ac:dyDescent="0.25">
      <c r="A56" s="88" t="str">
        <f t="shared" si="11"/>
        <v>Yu-Gi-Oh!</v>
      </c>
      <c r="B56" s="104" t="str">
        <f>IF(R56="","",R56)</f>
        <v>SP</v>
      </c>
      <c r="C56" s="89">
        <f>IF(B56="","",$C$3)</f>
        <v>250</v>
      </c>
      <c r="D56" s="60"/>
      <c r="E56" s="90" t="str">
        <f t="shared" si="1"/>
        <v/>
      </c>
      <c r="F56" s="102" t="str">
        <f t="shared" si="2"/>
        <v/>
      </c>
      <c r="G56" s="91" t="str">
        <f t="shared" si="3"/>
        <v/>
      </c>
      <c r="H56" s="91">
        <f t="shared" si="4"/>
        <v>15</v>
      </c>
      <c r="I56" s="91">
        <f t="shared" si="5"/>
        <v>18</v>
      </c>
      <c r="J56" s="92" t="str">
        <f t="shared" si="6"/>
        <v/>
      </c>
      <c r="K56" s="90" t="str">
        <f t="shared" si="7"/>
        <v/>
      </c>
      <c r="L56" s="60" t="str">
        <f t="shared" si="8"/>
        <v/>
      </c>
      <c r="M56" s="93">
        <f t="shared" si="9"/>
        <v>0</v>
      </c>
      <c r="N56" s="94">
        <f t="shared" si="14"/>
        <v>250</v>
      </c>
      <c r="Q56" s="184" t="s">
        <v>335</v>
      </c>
      <c r="R56" s="96" t="s">
        <v>169</v>
      </c>
      <c r="S56" s="97"/>
      <c r="T56" s="98"/>
      <c r="U56" s="99"/>
      <c r="V56" s="99">
        <v>15</v>
      </c>
      <c r="W56" s="100">
        <v>18</v>
      </c>
      <c r="X56" s="101"/>
      <c r="Y56" s="93">
        <v>0</v>
      </c>
    </row>
    <row r="57" spans="1:25" x14ac:dyDescent="0.25">
      <c r="A57" s="88" t="str">
        <f t="shared" ref="A57:A61" si="15">IF(Q57="","",Q57)</f>
        <v>Let's Move</v>
      </c>
      <c r="B57" s="88" t="str">
        <f t="shared" ref="B57:B61" si="16">IF(R57="","",R57)</f>
        <v>SP</v>
      </c>
      <c r="C57" s="89">
        <f t="shared" ref="C57:C61" si="17">IF(B57="","",$C$3)</f>
        <v>250</v>
      </c>
      <c r="D57" s="60"/>
      <c r="E57" s="90" t="str">
        <f t="shared" ref="E57:G61" si="18">IF(S57="","",S57)</f>
        <v/>
      </c>
      <c r="F57" s="102" t="str">
        <f t="shared" si="18"/>
        <v/>
      </c>
      <c r="G57" s="91" t="str">
        <f t="shared" si="18"/>
        <v/>
      </c>
      <c r="H57" s="91">
        <f t="shared" ref="H57:H61" si="19">IF(V57="","",V57)</f>
        <v>15</v>
      </c>
      <c r="I57" s="91">
        <f t="shared" ref="I57:I61" si="20">IF(W57="","",W57)</f>
        <v>18</v>
      </c>
      <c r="J57" s="92" t="str">
        <f>IF(G57="","",(G57*2)*(H57/4*0.22)*I57)</f>
        <v/>
      </c>
      <c r="K57" s="90" t="str">
        <f>IF(X57="","",X57)</f>
        <v/>
      </c>
      <c r="L57" s="60" t="str">
        <f>IF(X57="","",H57*I57*K57)</f>
        <v/>
      </c>
      <c r="M57" s="93">
        <f t="shared" ref="M57:M61" si="21">IF(Y57="","",(W57*Y57))</f>
        <v>0</v>
      </c>
      <c r="N57" s="94">
        <f>IF(B57="","",(C57+D57+ IF(J57="",0,J57) + IF(L57="",0,L57)+M57))</f>
        <v>250</v>
      </c>
      <c r="Q57" s="183" t="s">
        <v>341</v>
      </c>
      <c r="R57" s="175" t="s">
        <v>169</v>
      </c>
      <c r="S57" s="97"/>
      <c r="T57" s="98"/>
      <c r="U57" s="99"/>
      <c r="V57" s="99">
        <v>15</v>
      </c>
      <c r="W57" s="100">
        <v>18</v>
      </c>
      <c r="X57" s="101"/>
      <c r="Y57" s="93">
        <v>0</v>
      </c>
    </row>
    <row r="58" spans="1:25" x14ac:dyDescent="0.25">
      <c r="A58" s="88" t="str">
        <f t="shared" si="15"/>
        <v>Karaoke</v>
      </c>
      <c r="B58" s="88" t="str">
        <f t="shared" si="16"/>
        <v>FZ</v>
      </c>
      <c r="C58" s="89">
        <f t="shared" si="17"/>
        <v>250</v>
      </c>
      <c r="D58" s="60"/>
      <c r="E58" s="90" t="str">
        <f t="shared" si="18"/>
        <v/>
      </c>
      <c r="F58" s="102" t="str">
        <f t="shared" si="18"/>
        <v/>
      </c>
      <c r="G58" s="91" t="str">
        <f t="shared" si="18"/>
        <v/>
      </c>
      <c r="H58" s="91">
        <f t="shared" si="19"/>
        <v>15</v>
      </c>
      <c r="I58" s="91">
        <f t="shared" si="20"/>
        <v>18</v>
      </c>
      <c r="J58" s="92" t="str">
        <f>IF(G58="","",(G58*2)*(H58/4*0.22)*I58)</f>
        <v/>
      </c>
      <c r="K58" s="90" t="str">
        <f>IF(X58="","",X58)</f>
        <v/>
      </c>
      <c r="L58" s="60" t="str">
        <f>IF(X58="","",H58*I58*K58)</f>
        <v/>
      </c>
      <c r="M58" s="93">
        <f t="shared" si="21"/>
        <v>0</v>
      </c>
      <c r="N58" s="94">
        <f>IF(B58="","",(C58+D58+ IF(J58="",0,J58) + IF(L58="",0,L58)+M58))</f>
        <v>250</v>
      </c>
      <c r="Q58" s="183" t="s">
        <v>342</v>
      </c>
      <c r="R58" s="96" t="s">
        <v>171</v>
      </c>
      <c r="S58" s="97"/>
      <c r="T58" s="98"/>
      <c r="U58" s="99"/>
      <c r="V58" s="99">
        <v>15</v>
      </c>
      <c r="W58" s="100">
        <v>18</v>
      </c>
      <c r="X58" s="174"/>
      <c r="Y58" s="93">
        <v>0</v>
      </c>
    </row>
    <row r="59" spans="1:25" x14ac:dyDescent="0.25">
      <c r="A59" s="88" t="str">
        <f t="shared" si="15"/>
        <v>American Football</v>
      </c>
      <c r="B59" s="88" t="str">
        <f t="shared" si="16"/>
        <v>SP</v>
      </c>
      <c r="C59" s="89">
        <f t="shared" si="17"/>
        <v>250</v>
      </c>
      <c r="D59" s="60"/>
      <c r="E59" s="90" t="str">
        <f t="shared" si="18"/>
        <v/>
      </c>
      <c r="F59" s="102" t="str">
        <f t="shared" si="18"/>
        <v/>
      </c>
      <c r="G59" s="91" t="str">
        <f t="shared" si="18"/>
        <v/>
      </c>
      <c r="H59" s="91">
        <f t="shared" si="19"/>
        <v>15</v>
      </c>
      <c r="I59" s="91">
        <f t="shared" si="20"/>
        <v>18</v>
      </c>
      <c r="J59" s="92" t="str">
        <f>IF(G59="","",(G59*2)*(H59/4*0.22)*I59)</f>
        <v/>
      </c>
      <c r="K59" s="90" t="str">
        <f>IF(X59="","",X59)</f>
        <v/>
      </c>
      <c r="L59" s="60" t="str">
        <f>IF(X59="","",H59*I59*K59)</f>
        <v/>
      </c>
      <c r="M59" s="93">
        <f t="shared" si="21"/>
        <v>0</v>
      </c>
      <c r="N59" s="94">
        <f>IF(B59="","",(C59+D59+ IF(J59="",0,J59) + IF(L59="",0,L59)+M59))</f>
        <v>250</v>
      </c>
      <c r="Q59" s="183" t="s">
        <v>343</v>
      </c>
      <c r="R59" s="96" t="s">
        <v>169</v>
      </c>
      <c r="S59" s="173"/>
      <c r="T59" s="98"/>
      <c r="U59" s="99"/>
      <c r="V59" s="99">
        <v>15</v>
      </c>
      <c r="W59" s="100">
        <v>18</v>
      </c>
      <c r="X59" s="174"/>
      <c r="Y59" s="93">
        <v>0</v>
      </c>
    </row>
    <row r="60" spans="1:25" x14ac:dyDescent="0.25">
      <c r="A60" s="88" t="str">
        <f t="shared" si="15"/>
        <v>Theater</v>
      </c>
      <c r="B60" s="88" t="str">
        <f t="shared" si="16"/>
        <v>FZ</v>
      </c>
      <c r="C60" s="89">
        <f t="shared" si="17"/>
        <v>250</v>
      </c>
      <c r="D60" s="60"/>
      <c r="E60" s="90" t="str">
        <f t="shared" si="18"/>
        <v/>
      </c>
      <c r="F60" s="102" t="str">
        <f t="shared" si="18"/>
        <v/>
      </c>
      <c r="G60" s="91" t="str">
        <f t="shared" si="18"/>
        <v/>
      </c>
      <c r="H60" s="91">
        <f t="shared" si="19"/>
        <v>15</v>
      </c>
      <c r="I60" s="91">
        <f t="shared" si="20"/>
        <v>18</v>
      </c>
      <c r="J60" s="92" t="str">
        <f>IF(G60="","",(G60*2)*(H60/4*0.22)*I60)</f>
        <v/>
      </c>
      <c r="K60" s="90" t="str">
        <f>IF(X60="","",X60)</f>
        <v/>
      </c>
      <c r="L60" s="60" t="str">
        <f>IF(X60="","",H60*I60*K60)</f>
        <v/>
      </c>
      <c r="M60" s="93">
        <f t="shared" si="21"/>
        <v>0</v>
      </c>
      <c r="N60" s="94">
        <f>IF(B60="","",(C60+D60+ IF(J60="",0,J60) + IF(L60="",0,L60)+M60))</f>
        <v>250</v>
      </c>
      <c r="Q60" s="183" t="s">
        <v>345</v>
      </c>
      <c r="R60" s="96" t="s">
        <v>171</v>
      </c>
      <c r="S60" s="172"/>
      <c r="T60" s="98"/>
      <c r="U60" s="177"/>
      <c r="V60" s="177">
        <v>15</v>
      </c>
      <c r="W60" s="100">
        <v>18</v>
      </c>
      <c r="X60" s="174"/>
      <c r="Y60" s="93">
        <v>0</v>
      </c>
    </row>
    <row r="61" spans="1:25" x14ac:dyDescent="0.25">
      <c r="A61" s="88" t="str">
        <f t="shared" si="15"/>
        <v>Billard</v>
      </c>
      <c r="B61" s="88" t="str">
        <f t="shared" si="16"/>
        <v>SP</v>
      </c>
      <c r="C61" s="89">
        <f t="shared" si="17"/>
        <v>250</v>
      </c>
      <c r="D61" s="60"/>
      <c r="E61" s="90" t="str">
        <f t="shared" si="18"/>
        <v/>
      </c>
      <c r="F61" s="102" t="str">
        <f t="shared" si="18"/>
        <v/>
      </c>
      <c r="G61" s="91" t="str">
        <f t="shared" si="18"/>
        <v/>
      </c>
      <c r="H61" s="91">
        <f t="shared" si="19"/>
        <v>8</v>
      </c>
      <c r="I61" s="91">
        <f t="shared" si="20"/>
        <v>18</v>
      </c>
      <c r="J61" s="92" t="str">
        <f>IF(G61="","",(G61*2)*(H61/4*0.22)*I61)</f>
        <v/>
      </c>
      <c r="K61" s="90" t="str">
        <f>IF(X61="","",X61)</f>
        <v/>
      </c>
      <c r="L61" s="60" t="str">
        <f>IF(X61="","",H61*I61*K61)</f>
        <v/>
      </c>
      <c r="M61" s="93">
        <f t="shared" si="21"/>
        <v>0</v>
      </c>
      <c r="N61" s="94">
        <f>IF(B61="","",(C61+D61+ IF(J61="",0,J61) + IF(L61="",0,L61)+M61))</f>
        <v>250</v>
      </c>
      <c r="Q61" s="183" t="s">
        <v>344</v>
      </c>
      <c r="R61" s="96" t="s">
        <v>169</v>
      </c>
      <c r="S61" s="172"/>
      <c r="T61" s="176"/>
      <c r="U61" s="178"/>
      <c r="V61" s="99">
        <v>8</v>
      </c>
      <c r="W61" s="100">
        <v>18</v>
      </c>
      <c r="X61" s="174"/>
      <c r="Y61" s="93">
        <v>0</v>
      </c>
    </row>
    <row r="62" spans="1:25" ht="15.75" thickBot="1" x14ac:dyDescent="0.3">
      <c r="A62" s="107"/>
      <c r="B62" s="108"/>
      <c r="C62" s="109"/>
      <c r="D62" s="110"/>
      <c r="E62" s="111"/>
      <c r="F62" s="112"/>
      <c r="G62" s="113"/>
      <c r="H62" s="113"/>
      <c r="I62" s="113"/>
      <c r="J62" s="114" t="str">
        <f>IF(H62="","",(G62*2)*(H62/4*0.22)*I62)</f>
        <v/>
      </c>
      <c r="K62" s="111"/>
      <c r="L62" s="110" t="str">
        <f>IF(H62="","",(H62*K62))</f>
        <v/>
      </c>
      <c r="M62" s="115"/>
      <c r="N62" s="114" t="str">
        <f>IF(C62="","",(C62+D62+J62+L62+M62))</f>
        <v/>
      </c>
      <c r="Q62" s="111"/>
      <c r="R62" s="116"/>
      <c r="S62" s="111"/>
      <c r="T62" s="116"/>
      <c r="U62" s="117"/>
      <c r="V62" s="117"/>
      <c r="W62" s="118"/>
      <c r="X62" s="111"/>
      <c r="Y62" s="119"/>
    </row>
    <row r="63" spans="1:25" s="30" customFormat="1" x14ac:dyDescent="0.25">
      <c r="A63" s="58"/>
      <c r="B63" s="58"/>
      <c r="C63" s="58">
        <f>SUM(C6:C56)</f>
        <v>7500</v>
      </c>
      <c r="D63" s="58">
        <f>SUM(D6:D62)</f>
        <v>0</v>
      </c>
      <c r="E63" s="58">
        <f>SUM(E6:E62)</f>
        <v>0</v>
      </c>
      <c r="F63" s="120"/>
      <c r="G63" s="121">
        <f t="shared" ref="G63:N63" si="22">SUM(G6:G62)</f>
        <v>108</v>
      </c>
      <c r="H63" s="121">
        <f t="shared" si="22"/>
        <v>490</v>
      </c>
      <c r="I63" s="121">
        <f t="shared" si="22"/>
        <v>738</v>
      </c>
      <c r="J63" s="58">
        <f t="shared" si="22"/>
        <v>2502.7200000000003</v>
      </c>
      <c r="K63" s="58">
        <f t="shared" si="22"/>
        <v>22.5</v>
      </c>
      <c r="L63" s="58">
        <f t="shared" si="22"/>
        <v>4734</v>
      </c>
      <c r="M63" s="58">
        <f t="shared" si="22"/>
        <v>0</v>
      </c>
      <c r="N63" s="58">
        <f t="shared" si="22"/>
        <v>13903.76</v>
      </c>
      <c r="Q63" s="58"/>
      <c r="R63" s="58"/>
      <c r="S63" s="58">
        <f>SUM(S6:S62)</f>
        <v>0</v>
      </c>
      <c r="T63" s="120"/>
      <c r="U63" s="122">
        <f>SUM(U6:U62)</f>
        <v>108</v>
      </c>
      <c r="V63" s="122">
        <f>SUM(V6:V62)</f>
        <v>490</v>
      </c>
      <c r="W63" s="122">
        <f>SUM(W6:W62)</f>
        <v>738</v>
      </c>
      <c r="X63" s="58"/>
      <c r="Y63" s="58"/>
    </row>
    <row r="65" spans="1:19" s="3" customFormat="1" x14ac:dyDescent="0.25">
      <c r="A65" s="216" t="s">
        <v>58</v>
      </c>
      <c r="B65" s="216"/>
      <c r="C65" s="216"/>
      <c r="D65" s="216"/>
      <c r="E65" s="216"/>
      <c r="G65" s="53"/>
      <c r="H65" s="53"/>
      <c r="I65" s="53"/>
      <c r="N65" s="54"/>
      <c r="Q65" s="216"/>
      <c r="R65" s="216"/>
      <c r="S65" s="216"/>
    </row>
    <row r="66" spans="1:19" s="3" customFormat="1" x14ac:dyDescent="0.25">
      <c r="A66" s="216" t="s">
        <v>139</v>
      </c>
      <c r="B66" s="216"/>
      <c r="C66" s="216"/>
      <c r="D66" s="216"/>
      <c r="E66" s="216"/>
      <c r="G66" s="53"/>
      <c r="H66" s="53"/>
      <c r="I66" s="53"/>
      <c r="N66" s="54"/>
      <c r="Q66" s="216"/>
      <c r="R66" s="216"/>
      <c r="S66" s="216"/>
    </row>
    <row r="68" spans="1:19" x14ac:dyDescent="0.25">
      <c r="G68" s="52"/>
    </row>
  </sheetData>
  <sheetProtection password="E36D" sheet="1" objects="1" scenarios="1"/>
  <mergeCells count="11">
    <mergeCell ref="S2:W2"/>
    <mergeCell ref="X2:Y2"/>
    <mergeCell ref="A65:E65"/>
    <mergeCell ref="Q65:S65"/>
    <mergeCell ref="A66:E66"/>
    <mergeCell ref="Q66:S66"/>
    <mergeCell ref="A1:A2"/>
    <mergeCell ref="Q1:Q2"/>
    <mergeCell ref="C2:D2"/>
    <mergeCell ref="E2:J2"/>
    <mergeCell ref="K2:M2"/>
  </mergeCells>
  <pageMargins left="0.70833333333333304" right="0" top="0" bottom="0" header="0.51180555555555496" footer="0.51180555555555496"/>
  <pageSetup paperSize="9" firstPageNumber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C3D69B"/>
  </sheetPr>
  <dimension ref="A1:AMJ39"/>
  <sheetViews>
    <sheetView topLeftCell="A4" zoomScaleNormal="100" workbookViewId="0">
      <selection activeCell="O18" sqref="O18"/>
    </sheetView>
  </sheetViews>
  <sheetFormatPr baseColWidth="10" defaultColWidth="11" defaultRowHeight="15" x14ac:dyDescent="0.25"/>
  <cols>
    <col min="1" max="1" width="17.42578125" style="3" customWidth="1"/>
    <col min="2" max="2" width="6" style="3" customWidth="1"/>
    <col min="3" max="3" width="8.85546875" style="33" customWidth="1"/>
    <col min="4" max="4" width="9.7109375" style="3" customWidth="1"/>
    <col min="5" max="5" width="9.5703125" style="3" customWidth="1"/>
    <col min="6" max="6" width="8.42578125" style="52" customWidth="1"/>
    <col min="7" max="7" width="4.7109375" style="53" customWidth="1"/>
    <col min="8" max="8" width="4.85546875" style="53" customWidth="1"/>
    <col min="9" max="9" width="5" style="53" customWidth="1"/>
    <col min="10" max="10" width="7.7109375" style="33" customWidth="1"/>
    <col min="11" max="11" width="5.5703125" style="33" customWidth="1"/>
    <col min="12" max="12" width="10" style="33" customWidth="1"/>
    <col min="13" max="13" width="9" style="33" customWidth="1"/>
    <col min="14" max="14" width="9.7109375" style="54" customWidth="1"/>
    <col min="15" max="16" width="11" style="3"/>
    <col min="17" max="17" width="17.42578125" style="3" customWidth="1"/>
    <col min="18" max="18" width="6" style="3" customWidth="1"/>
    <col min="19" max="19" width="10.42578125" style="3" customWidth="1"/>
    <col min="20" max="20" width="9.28515625" style="52" customWidth="1"/>
    <col min="21" max="21" width="6.5703125" style="3" customWidth="1"/>
    <col min="22" max="22" width="5.5703125" style="3" customWidth="1"/>
    <col min="23" max="23" width="5.7109375" style="3" customWidth="1"/>
    <col min="24" max="24" width="6.140625" style="33" customWidth="1"/>
    <col min="25" max="25" width="9" style="33" customWidth="1"/>
    <col min="26" max="1024" width="11" style="3"/>
  </cols>
  <sheetData>
    <row r="1" spans="1:27" x14ac:dyDescent="0.25">
      <c r="A1" s="234" t="s">
        <v>211</v>
      </c>
      <c r="B1" s="55" t="s">
        <v>148</v>
      </c>
      <c r="C1" s="37"/>
      <c r="D1"/>
      <c r="E1"/>
      <c r="F1" s="56"/>
      <c r="G1" s="57"/>
      <c r="H1" s="57"/>
      <c r="I1" s="57"/>
      <c r="J1" s="37"/>
      <c r="K1" s="37"/>
      <c r="L1" s="37"/>
      <c r="M1" s="37"/>
      <c r="N1" s="58"/>
      <c r="O1"/>
      <c r="P1"/>
      <c r="Q1" s="234" t="s">
        <v>211</v>
      </c>
      <c r="R1" s="55" t="s">
        <v>148</v>
      </c>
      <c r="S1"/>
      <c r="T1" s="56"/>
      <c r="U1"/>
      <c r="V1"/>
      <c r="W1"/>
      <c r="X1" s="37"/>
      <c r="Y1" s="37"/>
    </row>
    <row r="2" spans="1:27" x14ac:dyDescent="0.25">
      <c r="A2" s="234"/>
      <c r="B2" s="59" t="s">
        <v>149</v>
      </c>
      <c r="C2" s="236" t="s">
        <v>150</v>
      </c>
      <c r="D2" s="236"/>
      <c r="E2" s="232" t="s">
        <v>151</v>
      </c>
      <c r="F2" s="232"/>
      <c r="G2" s="232"/>
      <c r="H2" s="232"/>
      <c r="I2" s="232"/>
      <c r="J2" s="232"/>
      <c r="K2" s="233" t="s">
        <v>152</v>
      </c>
      <c r="L2" s="233"/>
      <c r="M2" s="233"/>
      <c r="N2" s="60"/>
      <c r="O2"/>
      <c r="P2"/>
      <c r="Q2" s="234"/>
      <c r="R2" s="59" t="s">
        <v>149</v>
      </c>
      <c r="S2" s="237" t="s">
        <v>151</v>
      </c>
      <c r="T2" s="237"/>
      <c r="U2" s="237"/>
      <c r="V2" s="237"/>
      <c r="W2" s="237"/>
      <c r="X2" s="233" t="s">
        <v>152</v>
      </c>
      <c r="Y2" s="233"/>
    </row>
    <row r="3" spans="1:27" s="66" customFormat="1" x14ac:dyDescent="0.25">
      <c r="A3" s="4" t="s">
        <v>153</v>
      </c>
      <c r="B3" s="61">
        <f>COUNTIF(B6:B87,"SP")</f>
        <v>10</v>
      </c>
      <c r="C3" s="62">
        <v>250</v>
      </c>
      <c r="D3" s="63"/>
      <c r="E3" s="64" t="s">
        <v>154</v>
      </c>
      <c r="F3" s="56" t="s">
        <v>155</v>
      </c>
      <c r="G3" s="57" t="s">
        <v>156</v>
      </c>
      <c r="H3" s="57" t="s">
        <v>148</v>
      </c>
      <c r="I3" s="57" t="s">
        <v>148</v>
      </c>
      <c r="J3" s="63"/>
      <c r="K3" s="62" t="s">
        <v>157</v>
      </c>
      <c r="L3" s="63"/>
      <c r="M3" s="63"/>
      <c r="N3" s="65" t="s">
        <v>158</v>
      </c>
      <c r="O3" s="61"/>
      <c r="P3" s="61"/>
      <c r="Q3" s="4" t="s">
        <v>153</v>
      </c>
      <c r="R3" s="61">
        <f>COUNTIF(R6:R87,"SP")</f>
        <v>11</v>
      </c>
      <c r="S3" s="64" t="s">
        <v>154</v>
      </c>
      <c r="T3" s="56" t="s">
        <v>155</v>
      </c>
      <c r="U3" s="61" t="s">
        <v>156</v>
      </c>
      <c r="V3" s="61" t="s">
        <v>148</v>
      </c>
      <c r="W3" s="61" t="s">
        <v>148</v>
      </c>
      <c r="X3" s="62" t="s">
        <v>157</v>
      </c>
      <c r="Y3" s="63"/>
    </row>
    <row r="4" spans="1:27" s="66" customFormat="1" x14ac:dyDescent="0.25">
      <c r="A4" s="67" t="s">
        <v>159</v>
      </c>
      <c r="B4" s="68">
        <f>COUNTIF(B6:B88,"FZ")</f>
        <v>3</v>
      </c>
      <c r="C4" s="69" t="s">
        <v>160</v>
      </c>
      <c r="D4" s="70" t="s">
        <v>161</v>
      </c>
      <c r="E4" s="71"/>
      <c r="F4" s="72"/>
      <c r="G4" s="73" t="s">
        <v>162</v>
      </c>
      <c r="H4" s="73" t="s">
        <v>163</v>
      </c>
      <c r="I4" s="73" t="s">
        <v>164</v>
      </c>
      <c r="J4" s="70"/>
      <c r="K4" s="69" t="s">
        <v>165</v>
      </c>
      <c r="L4" s="70"/>
      <c r="M4" s="70" t="s">
        <v>166</v>
      </c>
      <c r="N4" s="74" t="s">
        <v>167</v>
      </c>
      <c r="O4" s="61"/>
      <c r="P4" s="61"/>
      <c r="Q4" s="67" t="s">
        <v>159</v>
      </c>
      <c r="R4" s="68">
        <f>COUNTIF(R6:R88,"FZ")</f>
        <v>4</v>
      </c>
      <c r="S4" s="71"/>
      <c r="T4" s="72"/>
      <c r="U4" s="75" t="s">
        <v>162</v>
      </c>
      <c r="V4" s="75" t="s">
        <v>163</v>
      </c>
      <c r="W4" s="75" t="s">
        <v>164</v>
      </c>
      <c r="X4" s="69" t="s">
        <v>165</v>
      </c>
      <c r="Y4" s="70" t="s">
        <v>166</v>
      </c>
      <c r="AA4" s="3"/>
    </row>
    <row r="5" spans="1:27" x14ac:dyDescent="0.25">
      <c r="A5" s="76"/>
      <c r="B5" s="76"/>
      <c r="C5" s="77"/>
      <c r="D5" s="78"/>
      <c r="E5" s="79"/>
      <c r="F5" s="80"/>
      <c r="G5" s="81"/>
      <c r="H5" s="81"/>
      <c r="I5" s="81"/>
      <c r="J5" s="123" t="str">
        <f t="shared" ref="J5:J33" si="0">IF(G5="","",(G5*2)*(H5/4*0.22)*I5)</f>
        <v/>
      </c>
      <c r="K5" s="83"/>
      <c r="L5" s="84"/>
      <c r="M5" s="85"/>
      <c r="N5" s="82"/>
      <c r="O5"/>
      <c r="P5"/>
      <c r="Q5" s="86"/>
      <c r="R5" s="76"/>
      <c r="S5" s="83"/>
      <c r="T5" s="87"/>
      <c r="U5" s="76"/>
      <c r="V5" s="76"/>
      <c r="W5" s="76"/>
      <c r="X5" s="83"/>
      <c r="Y5" s="85"/>
    </row>
    <row r="6" spans="1:27" x14ac:dyDescent="0.25">
      <c r="A6" s="88" t="str">
        <f t="shared" ref="A6:A26" si="1">IF(Q6="","",Q6)</f>
        <v>Afterwork-Wandern</v>
      </c>
      <c r="B6" s="88" t="str">
        <f t="shared" ref="B6:B25" si="2">IF(R6="","",R6)</f>
        <v/>
      </c>
      <c r="C6" s="89" t="str">
        <f t="shared" ref="C6:C25" si="3">IF(B6="","",$C$3)</f>
        <v/>
      </c>
      <c r="D6" s="60"/>
      <c r="E6" s="90" t="str">
        <f t="shared" ref="E6:E25" si="4">IF(S6="","",S6)</f>
        <v/>
      </c>
      <c r="F6" s="90" t="str">
        <f t="shared" ref="F6:F25" si="5">IF(T6="","",T6)</f>
        <v/>
      </c>
      <c r="G6" s="91" t="str">
        <f t="shared" ref="G6:G25" si="6">IF(U6="","",U6)</f>
        <v/>
      </c>
      <c r="H6" s="91" t="str">
        <f t="shared" ref="H6:H25" si="7">IF(V6="","",V6)</f>
        <v/>
      </c>
      <c r="I6" s="91" t="str">
        <f t="shared" ref="I6:I25" si="8">IF(W6="","",W6)</f>
        <v/>
      </c>
      <c r="J6" s="92" t="str">
        <f t="shared" si="0"/>
        <v/>
      </c>
      <c r="K6" s="90" t="str">
        <f t="shared" ref="K6:K20" si="9">IF(X6="","",X6)</f>
        <v/>
      </c>
      <c r="L6" s="60" t="str">
        <f t="shared" ref="L6:L32" si="10">IF(X6="","",H6*I6*K6)</f>
        <v/>
      </c>
      <c r="M6" s="93"/>
      <c r="N6" s="94" t="str">
        <f t="shared" ref="N6:N25" si="11">IF(B6="","",(C6+D6+ IF(J6="",0,J6) + IF(L6="",0,L6)+M6))</f>
        <v/>
      </c>
      <c r="Q6" s="95" t="s">
        <v>212</v>
      </c>
      <c r="R6" s="124"/>
      <c r="S6" s="97"/>
      <c r="T6" s="98"/>
      <c r="U6" s="99"/>
      <c r="V6" s="99"/>
      <c r="W6" s="100"/>
      <c r="X6" s="97"/>
      <c r="Y6" s="93"/>
    </row>
    <row r="7" spans="1:27" x14ac:dyDescent="0.25">
      <c r="A7" s="88" t="str">
        <f t="shared" si="1"/>
        <v xml:space="preserve">Badminton </v>
      </c>
      <c r="B7" s="88" t="str">
        <f t="shared" si="2"/>
        <v>SP</v>
      </c>
      <c r="C7" s="89">
        <f t="shared" si="3"/>
        <v>250</v>
      </c>
      <c r="D7" s="60"/>
      <c r="E7" s="90" t="str">
        <f t="shared" si="4"/>
        <v>Alleen</v>
      </c>
      <c r="F7" s="90" t="str">
        <f t="shared" si="5"/>
        <v/>
      </c>
      <c r="G7" s="91" t="str">
        <f t="shared" si="6"/>
        <v/>
      </c>
      <c r="H7" s="91" t="str">
        <f t="shared" si="7"/>
        <v/>
      </c>
      <c r="I7" s="91" t="str">
        <f t="shared" si="8"/>
        <v/>
      </c>
      <c r="J7" s="92" t="str">
        <f t="shared" si="0"/>
        <v/>
      </c>
      <c r="K7" s="90" t="str">
        <f t="shared" si="9"/>
        <v/>
      </c>
      <c r="L7" s="60" t="str">
        <f t="shared" si="10"/>
        <v/>
      </c>
      <c r="M7" s="94"/>
      <c r="N7" s="94">
        <f t="shared" si="11"/>
        <v>250</v>
      </c>
      <c r="Q7" s="180" t="s">
        <v>173</v>
      </c>
      <c r="R7" s="181" t="s">
        <v>169</v>
      </c>
      <c r="S7" s="97" t="s">
        <v>213</v>
      </c>
      <c r="T7" s="98"/>
      <c r="U7" s="99"/>
      <c r="V7" s="99"/>
      <c r="W7" s="100"/>
      <c r="X7" s="97"/>
      <c r="Y7" s="93"/>
    </row>
    <row r="8" spans="1:27" x14ac:dyDescent="0.25">
      <c r="A8" s="88" t="str">
        <f t="shared" si="1"/>
        <v>Ballsport</v>
      </c>
      <c r="B8" s="88" t="str">
        <f t="shared" si="2"/>
        <v>SP</v>
      </c>
      <c r="C8" s="89">
        <f t="shared" si="3"/>
        <v>250</v>
      </c>
      <c r="D8" s="60"/>
      <c r="E8" s="90" t="str">
        <f t="shared" si="4"/>
        <v/>
      </c>
      <c r="F8" s="90" t="str">
        <f t="shared" si="5"/>
        <v/>
      </c>
      <c r="G8" s="91" t="str">
        <f t="shared" si="6"/>
        <v/>
      </c>
      <c r="H8" s="91" t="str">
        <f t="shared" si="7"/>
        <v/>
      </c>
      <c r="I8" s="91" t="str">
        <f t="shared" si="8"/>
        <v/>
      </c>
      <c r="J8" s="92" t="str">
        <f t="shared" si="0"/>
        <v/>
      </c>
      <c r="K8" s="90" t="str">
        <f t="shared" si="9"/>
        <v/>
      </c>
      <c r="L8" s="60" t="str">
        <f t="shared" si="10"/>
        <v/>
      </c>
      <c r="M8" s="93"/>
      <c r="N8" s="94">
        <f t="shared" si="11"/>
        <v>250</v>
      </c>
      <c r="Q8" s="184" t="s">
        <v>372</v>
      </c>
      <c r="R8" s="181" t="s">
        <v>169</v>
      </c>
      <c r="S8" s="97"/>
      <c r="T8" s="98"/>
      <c r="U8" s="99"/>
      <c r="V8" s="99"/>
      <c r="W8" s="100"/>
      <c r="X8" s="97"/>
      <c r="Y8" s="93"/>
    </row>
    <row r="9" spans="1:27" x14ac:dyDescent="0.25">
      <c r="A9" s="88" t="str">
        <f t="shared" si="1"/>
        <v>Basketball</v>
      </c>
      <c r="B9" s="88" t="str">
        <f t="shared" si="2"/>
        <v>SP</v>
      </c>
      <c r="C9" s="89">
        <f t="shared" si="3"/>
        <v>250</v>
      </c>
      <c r="D9" s="60"/>
      <c r="E9" s="90" t="str">
        <f t="shared" si="4"/>
        <v>Alleen</v>
      </c>
      <c r="F9" s="90" t="str">
        <f t="shared" si="5"/>
        <v/>
      </c>
      <c r="G9" s="91" t="str">
        <f t="shared" si="6"/>
        <v/>
      </c>
      <c r="H9" s="91" t="str">
        <f t="shared" si="7"/>
        <v/>
      </c>
      <c r="I9" s="91" t="str">
        <f t="shared" si="8"/>
        <v/>
      </c>
      <c r="J9" s="92" t="str">
        <f t="shared" si="0"/>
        <v/>
      </c>
      <c r="K9" s="90" t="str">
        <f t="shared" si="9"/>
        <v/>
      </c>
      <c r="L9" s="60" t="str">
        <f t="shared" si="10"/>
        <v/>
      </c>
      <c r="M9" s="93"/>
      <c r="N9" s="94">
        <f t="shared" si="11"/>
        <v>250</v>
      </c>
      <c r="Q9" s="182" t="s">
        <v>174</v>
      </c>
      <c r="R9" s="181" t="s">
        <v>169</v>
      </c>
      <c r="S9" s="97" t="s">
        <v>213</v>
      </c>
      <c r="T9" s="98"/>
      <c r="U9" s="99"/>
      <c r="V9" s="99"/>
      <c r="W9" s="100"/>
      <c r="X9" s="97"/>
      <c r="Y9" s="93"/>
    </row>
    <row r="10" spans="1:27" x14ac:dyDescent="0.25">
      <c r="A10" s="88" t="str">
        <f t="shared" si="1"/>
        <v>Bible Small Grpoup</v>
      </c>
      <c r="B10" s="88" t="str">
        <f t="shared" si="2"/>
        <v/>
      </c>
      <c r="C10" s="89" t="str">
        <f t="shared" si="3"/>
        <v/>
      </c>
      <c r="D10" s="60"/>
      <c r="E10" s="90" t="str">
        <f t="shared" si="4"/>
        <v/>
      </c>
      <c r="F10" s="90" t="str">
        <f t="shared" si="5"/>
        <v/>
      </c>
      <c r="G10" s="91" t="str">
        <f t="shared" si="6"/>
        <v/>
      </c>
      <c r="H10" s="91" t="str">
        <f t="shared" si="7"/>
        <v/>
      </c>
      <c r="I10" s="91" t="str">
        <f t="shared" si="8"/>
        <v/>
      </c>
      <c r="J10" s="92" t="str">
        <f t="shared" si="0"/>
        <v/>
      </c>
      <c r="K10" s="90" t="str">
        <f t="shared" si="9"/>
        <v/>
      </c>
      <c r="L10" s="60" t="str">
        <f t="shared" si="10"/>
        <v/>
      </c>
      <c r="M10" s="93"/>
      <c r="N10" s="94" t="str">
        <f t="shared" si="11"/>
        <v/>
      </c>
      <c r="Q10" s="180" t="s">
        <v>214</v>
      </c>
      <c r="R10" s="181"/>
      <c r="S10" s="97"/>
      <c r="T10" s="98"/>
      <c r="U10" s="99"/>
      <c r="V10" s="99"/>
      <c r="W10" s="100"/>
      <c r="X10" s="97"/>
      <c r="Y10" s="93"/>
    </row>
    <row r="11" spans="1:27" x14ac:dyDescent="0.25">
      <c r="A11" s="88" t="str">
        <f t="shared" si="1"/>
        <v>Big Band</v>
      </c>
      <c r="B11" s="88" t="str">
        <f t="shared" si="2"/>
        <v>FZ</v>
      </c>
      <c r="C11" s="89">
        <f t="shared" si="3"/>
        <v>250</v>
      </c>
      <c r="D11" s="60"/>
      <c r="E11" s="90" t="str">
        <f t="shared" si="4"/>
        <v/>
      </c>
      <c r="F11" s="90" t="str">
        <f t="shared" si="5"/>
        <v/>
      </c>
      <c r="G11" s="91" t="str">
        <f t="shared" si="6"/>
        <v/>
      </c>
      <c r="H11" s="91" t="str">
        <f t="shared" si="7"/>
        <v/>
      </c>
      <c r="I11" s="91" t="str">
        <f t="shared" si="8"/>
        <v/>
      </c>
      <c r="J11" s="92" t="str">
        <f t="shared" si="0"/>
        <v/>
      </c>
      <c r="K11" s="90" t="str">
        <f t="shared" si="9"/>
        <v/>
      </c>
      <c r="L11" s="60" t="str">
        <f t="shared" si="10"/>
        <v/>
      </c>
      <c r="M11" s="93"/>
      <c r="N11" s="94">
        <f t="shared" si="11"/>
        <v>250</v>
      </c>
      <c r="Q11" s="186" t="s">
        <v>371</v>
      </c>
      <c r="R11" s="181" t="s">
        <v>171</v>
      </c>
      <c r="S11" s="97"/>
      <c r="T11" s="98"/>
      <c r="U11" s="99"/>
      <c r="V11" s="99"/>
      <c r="W11" s="100"/>
      <c r="X11" s="97"/>
      <c r="Y11" s="93"/>
    </row>
    <row r="12" spans="1:27" x14ac:dyDescent="0.25">
      <c r="A12" s="88" t="str">
        <f t="shared" si="1"/>
        <v>Bouldern</v>
      </c>
      <c r="B12" s="88" t="str">
        <f t="shared" si="2"/>
        <v>SP</v>
      </c>
      <c r="C12" s="89">
        <f t="shared" si="3"/>
        <v>250</v>
      </c>
      <c r="D12" s="60"/>
      <c r="E12" s="90" t="str">
        <f t="shared" si="4"/>
        <v>UPJOY</v>
      </c>
      <c r="F12" s="90" t="str">
        <f t="shared" si="5"/>
        <v>Villingen</v>
      </c>
      <c r="G12" s="91">
        <f t="shared" si="6"/>
        <v>6</v>
      </c>
      <c r="H12" s="91">
        <f t="shared" si="7"/>
        <v>12</v>
      </c>
      <c r="I12" s="91">
        <f t="shared" si="8"/>
        <v>18</v>
      </c>
      <c r="J12" s="92">
        <f t="shared" si="0"/>
        <v>142.56</v>
      </c>
      <c r="K12" s="90">
        <f t="shared" si="9"/>
        <v>7</v>
      </c>
      <c r="L12" s="60">
        <f t="shared" si="10"/>
        <v>1512</v>
      </c>
      <c r="M12" s="93"/>
      <c r="N12" s="94">
        <f t="shared" si="11"/>
        <v>1904.56</v>
      </c>
      <c r="Q12" s="182" t="s">
        <v>175</v>
      </c>
      <c r="R12" s="181" t="s">
        <v>169</v>
      </c>
      <c r="S12" s="97" t="s">
        <v>176</v>
      </c>
      <c r="T12" s="98" t="s">
        <v>177</v>
      </c>
      <c r="U12" s="99">
        <v>6</v>
      </c>
      <c r="V12" s="99">
        <v>12</v>
      </c>
      <c r="W12" s="100">
        <v>18</v>
      </c>
      <c r="X12" s="97">
        <v>7</v>
      </c>
      <c r="Y12" s="93"/>
    </row>
    <row r="13" spans="1:27" x14ac:dyDescent="0.25">
      <c r="A13" s="88" t="str">
        <f t="shared" si="1"/>
        <v>Bouldern</v>
      </c>
      <c r="B13" s="88" t="str">
        <f t="shared" si="2"/>
        <v/>
      </c>
      <c r="C13" s="89" t="str">
        <f t="shared" si="3"/>
        <v/>
      </c>
      <c r="D13" s="60"/>
      <c r="E13" s="90" t="str">
        <f t="shared" si="4"/>
        <v>blocwald</v>
      </c>
      <c r="F13" s="90" t="str">
        <f t="shared" si="5"/>
        <v>Villingen</v>
      </c>
      <c r="G13" s="91" t="str">
        <f t="shared" si="6"/>
        <v/>
      </c>
      <c r="H13" s="91">
        <f t="shared" si="7"/>
        <v>12</v>
      </c>
      <c r="I13" s="91">
        <f t="shared" si="8"/>
        <v>18</v>
      </c>
      <c r="J13" s="92" t="str">
        <f t="shared" si="0"/>
        <v/>
      </c>
      <c r="K13" s="90">
        <f t="shared" si="9"/>
        <v>8.5</v>
      </c>
      <c r="L13" s="60">
        <f t="shared" si="10"/>
        <v>1836</v>
      </c>
      <c r="M13" s="93"/>
      <c r="N13" s="94" t="str">
        <f t="shared" si="11"/>
        <v/>
      </c>
      <c r="Q13" s="180" t="s">
        <v>175</v>
      </c>
      <c r="R13" s="181"/>
      <c r="S13" s="97" t="s">
        <v>215</v>
      </c>
      <c r="T13" s="98" t="s">
        <v>177</v>
      </c>
      <c r="U13" s="99"/>
      <c r="V13" s="99">
        <v>12</v>
      </c>
      <c r="W13" s="100">
        <v>18</v>
      </c>
      <c r="X13" s="97">
        <v>8.5</v>
      </c>
      <c r="Y13" s="93"/>
    </row>
    <row r="14" spans="1:27" x14ac:dyDescent="0.25">
      <c r="A14" s="88" t="str">
        <f t="shared" si="1"/>
        <v>E-Sport</v>
      </c>
      <c r="B14" s="88" t="str">
        <f t="shared" si="2"/>
        <v/>
      </c>
      <c r="C14" s="89" t="str">
        <f t="shared" si="3"/>
        <v/>
      </c>
      <c r="D14" s="60"/>
      <c r="E14" s="90" t="str">
        <f t="shared" si="4"/>
        <v/>
      </c>
      <c r="F14" s="90" t="str">
        <f t="shared" si="5"/>
        <v/>
      </c>
      <c r="G14" s="91" t="str">
        <f t="shared" si="6"/>
        <v/>
      </c>
      <c r="H14" s="91" t="str">
        <f t="shared" si="7"/>
        <v/>
      </c>
      <c r="I14" s="91" t="str">
        <f t="shared" si="8"/>
        <v/>
      </c>
      <c r="J14" s="92" t="str">
        <f t="shared" si="0"/>
        <v/>
      </c>
      <c r="K14" s="90" t="str">
        <f t="shared" si="9"/>
        <v/>
      </c>
      <c r="L14" s="60" t="str">
        <f t="shared" si="10"/>
        <v/>
      </c>
      <c r="M14" s="93"/>
      <c r="N14" s="94" t="str">
        <f t="shared" si="11"/>
        <v/>
      </c>
      <c r="Q14" s="180" t="s">
        <v>216</v>
      </c>
      <c r="R14" s="181"/>
      <c r="S14" s="97"/>
      <c r="T14" s="98"/>
      <c r="U14" s="99"/>
      <c r="V14" s="99"/>
      <c r="W14" s="100"/>
      <c r="X14" s="97"/>
      <c r="Y14" s="93"/>
    </row>
    <row r="15" spans="1:27" x14ac:dyDescent="0.25">
      <c r="A15" s="88" t="str">
        <f t="shared" si="1"/>
        <v>Fußball</v>
      </c>
      <c r="B15" s="88" t="str">
        <f t="shared" si="2"/>
        <v>SP</v>
      </c>
      <c r="C15" s="89">
        <f t="shared" si="3"/>
        <v>250</v>
      </c>
      <c r="D15" s="60"/>
      <c r="E15" s="90" t="str">
        <f t="shared" si="4"/>
        <v>Alleen</v>
      </c>
      <c r="F15" s="90" t="str">
        <f t="shared" si="5"/>
        <v/>
      </c>
      <c r="G15" s="91" t="str">
        <f t="shared" si="6"/>
        <v/>
      </c>
      <c r="H15" s="91" t="str">
        <f t="shared" si="7"/>
        <v/>
      </c>
      <c r="I15" s="91" t="str">
        <f t="shared" si="8"/>
        <v/>
      </c>
      <c r="J15" s="92" t="str">
        <f t="shared" si="0"/>
        <v/>
      </c>
      <c r="K15" s="90" t="str">
        <f t="shared" si="9"/>
        <v/>
      </c>
      <c r="L15" s="60" t="str">
        <f t="shared" si="10"/>
        <v/>
      </c>
      <c r="M15" s="93"/>
      <c r="N15" s="94">
        <f t="shared" si="11"/>
        <v>250</v>
      </c>
      <c r="Q15" s="182" t="s">
        <v>186</v>
      </c>
      <c r="R15" s="181" t="s">
        <v>169</v>
      </c>
      <c r="S15" s="97" t="s">
        <v>213</v>
      </c>
      <c r="T15" s="98"/>
      <c r="U15" s="99"/>
      <c r="V15" s="99"/>
      <c r="W15" s="100"/>
      <c r="X15" s="97"/>
      <c r="Y15" s="93"/>
    </row>
    <row r="16" spans="1:27" x14ac:dyDescent="0.25">
      <c r="A16" s="88" t="str">
        <f t="shared" si="1"/>
        <v>Kanu&amp;Kajak</v>
      </c>
      <c r="B16" s="88" t="str">
        <f t="shared" si="2"/>
        <v>FZ</v>
      </c>
      <c r="C16" s="89">
        <f t="shared" si="3"/>
        <v>250</v>
      </c>
      <c r="D16" s="60"/>
      <c r="E16" s="90" t="str">
        <f t="shared" si="4"/>
        <v/>
      </c>
      <c r="F16" s="90" t="str">
        <f t="shared" si="5"/>
        <v/>
      </c>
      <c r="G16" s="91" t="str">
        <f t="shared" si="6"/>
        <v/>
      </c>
      <c r="H16" s="91" t="str">
        <f t="shared" si="7"/>
        <v/>
      </c>
      <c r="I16" s="91" t="str">
        <f t="shared" si="8"/>
        <v/>
      </c>
      <c r="J16" s="92" t="str">
        <f t="shared" si="0"/>
        <v/>
      </c>
      <c r="K16" s="90" t="str">
        <f t="shared" si="9"/>
        <v/>
      </c>
      <c r="L16" s="60" t="str">
        <f t="shared" si="10"/>
        <v/>
      </c>
      <c r="M16" s="93"/>
      <c r="N16" s="94">
        <f t="shared" si="11"/>
        <v>250</v>
      </c>
      <c r="Q16" s="180" t="s">
        <v>217</v>
      </c>
      <c r="R16" s="181" t="s">
        <v>171</v>
      </c>
      <c r="S16" s="97"/>
      <c r="T16" s="98"/>
      <c r="U16" s="99"/>
      <c r="V16" s="99"/>
      <c r="W16" s="100"/>
      <c r="X16" s="97"/>
      <c r="Y16" s="93"/>
    </row>
    <row r="17" spans="1:25" x14ac:dyDescent="0.25">
      <c r="A17" s="88" t="str">
        <f t="shared" si="1"/>
        <v>Kickboxen</v>
      </c>
      <c r="B17" s="88" t="str">
        <f t="shared" si="2"/>
        <v>SP</v>
      </c>
      <c r="C17" s="89">
        <f t="shared" si="3"/>
        <v>250</v>
      </c>
      <c r="D17" s="60"/>
      <c r="E17" s="90" t="str">
        <f t="shared" si="4"/>
        <v/>
      </c>
      <c r="F17" s="90" t="str">
        <f t="shared" si="5"/>
        <v/>
      </c>
      <c r="G17" s="91" t="str">
        <f t="shared" si="6"/>
        <v/>
      </c>
      <c r="H17" s="91">
        <f t="shared" si="7"/>
        <v>15</v>
      </c>
      <c r="I17" s="91">
        <f t="shared" si="8"/>
        <v>18</v>
      </c>
      <c r="J17" s="92" t="str">
        <f t="shared" si="0"/>
        <v/>
      </c>
      <c r="K17" s="90">
        <f t="shared" si="9"/>
        <v>10</v>
      </c>
      <c r="L17" s="60">
        <f t="shared" si="10"/>
        <v>2700</v>
      </c>
      <c r="M17" s="93"/>
      <c r="N17" s="94">
        <f t="shared" si="11"/>
        <v>2950</v>
      </c>
      <c r="Q17" s="183" t="s">
        <v>367</v>
      </c>
      <c r="R17" s="181" t="s">
        <v>169</v>
      </c>
      <c r="S17" s="97"/>
      <c r="T17" s="98"/>
      <c r="U17" s="99"/>
      <c r="V17" s="99">
        <v>15</v>
      </c>
      <c r="W17" s="100">
        <v>18</v>
      </c>
      <c r="X17" s="97">
        <v>10</v>
      </c>
      <c r="Y17" s="93"/>
    </row>
    <row r="18" spans="1:25" x14ac:dyDescent="0.25">
      <c r="A18" s="88" t="str">
        <f t="shared" si="1"/>
        <v>Klettern</v>
      </c>
      <c r="B18" s="88" t="str">
        <f t="shared" si="2"/>
        <v>SP</v>
      </c>
      <c r="C18" s="89">
        <f t="shared" si="3"/>
        <v>250</v>
      </c>
      <c r="D18" s="60"/>
      <c r="E18" s="90" t="str">
        <f t="shared" si="4"/>
        <v>K5</v>
      </c>
      <c r="F18" s="90" t="str">
        <f t="shared" si="5"/>
        <v>Rottweil</v>
      </c>
      <c r="G18" s="91">
        <f t="shared" si="6"/>
        <v>20</v>
      </c>
      <c r="H18" s="91">
        <f t="shared" si="7"/>
        <v>12</v>
      </c>
      <c r="I18" s="91">
        <f t="shared" si="8"/>
        <v>18</v>
      </c>
      <c r="J18" s="92">
        <f t="shared" si="0"/>
        <v>475.20000000000005</v>
      </c>
      <c r="K18" s="90">
        <f t="shared" si="9"/>
        <v>8.5</v>
      </c>
      <c r="L18" s="60">
        <f t="shared" si="10"/>
        <v>1836</v>
      </c>
      <c r="M18" s="93"/>
      <c r="N18" s="94">
        <f t="shared" si="11"/>
        <v>2561.1999999999998</v>
      </c>
      <c r="Q18" s="180" t="s">
        <v>191</v>
      </c>
      <c r="R18" s="181" t="s">
        <v>169</v>
      </c>
      <c r="S18" s="97" t="s">
        <v>218</v>
      </c>
      <c r="T18" s="98" t="s">
        <v>219</v>
      </c>
      <c r="U18" s="99">
        <v>20</v>
      </c>
      <c r="V18" s="99">
        <v>12</v>
      </c>
      <c r="W18" s="100">
        <v>18</v>
      </c>
      <c r="X18" s="97">
        <v>8.5</v>
      </c>
      <c r="Y18" s="93"/>
    </row>
    <row r="19" spans="1:25" x14ac:dyDescent="0.25">
      <c r="A19" s="88" t="str">
        <f t="shared" si="1"/>
        <v>Lateintänze</v>
      </c>
      <c r="B19" s="88" t="str">
        <f t="shared" si="2"/>
        <v>SP</v>
      </c>
      <c r="C19" s="89">
        <f t="shared" si="3"/>
        <v>250</v>
      </c>
      <c r="D19" s="60"/>
      <c r="E19" s="90" t="str">
        <f t="shared" si="4"/>
        <v/>
      </c>
      <c r="F19" s="90" t="str">
        <f t="shared" si="5"/>
        <v/>
      </c>
      <c r="G19" s="91" t="str">
        <f t="shared" si="6"/>
        <v/>
      </c>
      <c r="H19" s="91" t="str">
        <f t="shared" si="7"/>
        <v/>
      </c>
      <c r="I19" s="91" t="str">
        <f t="shared" si="8"/>
        <v/>
      </c>
      <c r="J19" s="92" t="str">
        <f t="shared" si="0"/>
        <v/>
      </c>
      <c r="K19" s="90" t="str">
        <f t="shared" si="9"/>
        <v/>
      </c>
      <c r="L19" s="60" t="str">
        <f t="shared" si="10"/>
        <v/>
      </c>
      <c r="M19" s="93"/>
      <c r="N19" s="94">
        <f t="shared" si="11"/>
        <v>250</v>
      </c>
      <c r="Q19" s="185" t="s">
        <v>370</v>
      </c>
      <c r="R19" s="181" t="s">
        <v>169</v>
      </c>
      <c r="S19" s="97"/>
      <c r="T19" s="98"/>
      <c r="U19" s="99"/>
      <c r="V19" s="99"/>
      <c r="W19" s="100"/>
      <c r="X19" s="97"/>
      <c r="Y19" s="93"/>
    </row>
    <row r="20" spans="1:25" x14ac:dyDescent="0.25">
      <c r="A20" s="88" t="str">
        <f t="shared" si="1"/>
        <v>Meditation</v>
      </c>
      <c r="B20" s="88" t="str">
        <f t="shared" si="2"/>
        <v>FZ</v>
      </c>
      <c r="C20" s="89">
        <f t="shared" si="3"/>
        <v>250</v>
      </c>
      <c r="D20" s="60"/>
      <c r="E20" s="90" t="str">
        <f t="shared" si="4"/>
        <v/>
      </c>
      <c r="F20" s="90" t="str">
        <f t="shared" si="5"/>
        <v/>
      </c>
      <c r="G20" s="91" t="str">
        <f t="shared" si="6"/>
        <v/>
      </c>
      <c r="H20" s="91" t="str">
        <f t="shared" si="7"/>
        <v/>
      </c>
      <c r="I20" s="91" t="str">
        <f t="shared" si="8"/>
        <v/>
      </c>
      <c r="J20" s="92" t="str">
        <f t="shared" si="0"/>
        <v/>
      </c>
      <c r="K20" s="90" t="str">
        <f t="shared" si="9"/>
        <v/>
      </c>
      <c r="L20" s="60" t="str">
        <f t="shared" si="10"/>
        <v/>
      </c>
      <c r="M20" s="93"/>
      <c r="N20" s="94">
        <f t="shared" si="11"/>
        <v>250</v>
      </c>
      <c r="Q20" s="185" t="s">
        <v>196</v>
      </c>
      <c r="R20" s="181" t="s">
        <v>171</v>
      </c>
      <c r="S20" s="97"/>
      <c r="T20" s="98"/>
      <c r="U20" s="99"/>
      <c r="V20" s="99"/>
      <c r="W20" s="100"/>
      <c r="X20" s="97"/>
      <c r="Y20" s="93"/>
    </row>
    <row r="21" spans="1:25" x14ac:dyDescent="0.25">
      <c r="A21" s="88" t="str">
        <f t="shared" si="1"/>
        <v>Pen&amp;Paper</v>
      </c>
      <c r="B21" s="88" t="str">
        <f t="shared" si="2"/>
        <v/>
      </c>
      <c r="C21" s="89" t="str">
        <f t="shared" si="3"/>
        <v/>
      </c>
      <c r="D21" s="60"/>
      <c r="E21" s="90" t="str">
        <f t="shared" si="4"/>
        <v/>
      </c>
      <c r="F21" s="90" t="str">
        <f t="shared" si="5"/>
        <v/>
      </c>
      <c r="G21" s="91" t="str">
        <f t="shared" si="6"/>
        <v/>
      </c>
      <c r="H21" s="91" t="str">
        <f t="shared" si="7"/>
        <v/>
      </c>
      <c r="I21" s="91" t="str">
        <f t="shared" si="8"/>
        <v/>
      </c>
      <c r="J21" s="92" t="str">
        <f t="shared" si="0"/>
        <v/>
      </c>
      <c r="K21" s="90"/>
      <c r="L21" s="60" t="str">
        <f t="shared" si="10"/>
        <v/>
      </c>
      <c r="M21" s="93"/>
      <c r="N21" s="94" t="str">
        <f t="shared" si="11"/>
        <v/>
      </c>
      <c r="Q21" s="182" t="s">
        <v>220</v>
      </c>
      <c r="R21" s="181"/>
      <c r="S21" s="97"/>
      <c r="T21" s="98"/>
      <c r="U21" s="99"/>
      <c r="V21" s="99"/>
      <c r="W21" s="100"/>
      <c r="X21" s="97"/>
      <c r="Y21" s="93"/>
    </row>
    <row r="22" spans="1:25" x14ac:dyDescent="0.25">
      <c r="A22" s="88" t="str">
        <f t="shared" si="1"/>
        <v>Rad und Outdoor</v>
      </c>
      <c r="B22" s="88" t="str">
        <f t="shared" si="2"/>
        <v>SP</v>
      </c>
      <c r="C22" s="89">
        <f t="shared" si="3"/>
        <v>250</v>
      </c>
      <c r="D22" s="60"/>
      <c r="E22" s="90" t="str">
        <f t="shared" si="4"/>
        <v/>
      </c>
      <c r="F22" s="90" t="str">
        <f t="shared" si="5"/>
        <v/>
      </c>
      <c r="G22" s="91" t="str">
        <f t="shared" si="6"/>
        <v/>
      </c>
      <c r="H22" s="91" t="str">
        <f t="shared" si="7"/>
        <v/>
      </c>
      <c r="I22" s="91" t="str">
        <f t="shared" si="8"/>
        <v/>
      </c>
      <c r="J22" s="92" t="str">
        <f t="shared" si="0"/>
        <v/>
      </c>
      <c r="K22" s="90" t="str">
        <f>IF(X22="","",X22)</f>
        <v/>
      </c>
      <c r="L22" s="60" t="str">
        <f t="shared" si="10"/>
        <v/>
      </c>
      <c r="M22" s="93"/>
      <c r="N22" s="94">
        <f t="shared" si="11"/>
        <v>250</v>
      </c>
      <c r="Q22" s="185" t="s">
        <v>369</v>
      </c>
      <c r="R22" s="181" t="s">
        <v>169</v>
      </c>
      <c r="S22" s="97"/>
      <c r="T22" s="98"/>
      <c r="U22" s="99"/>
      <c r="V22" s="99"/>
      <c r="W22" s="100"/>
      <c r="X22" s="97"/>
      <c r="Y22" s="93"/>
    </row>
    <row r="23" spans="1:25" x14ac:dyDescent="0.25">
      <c r="A23" s="88" t="str">
        <f t="shared" si="1"/>
        <v>Schwertkampf</v>
      </c>
      <c r="B23" s="88" t="str">
        <f t="shared" si="2"/>
        <v/>
      </c>
      <c r="C23" s="89" t="str">
        <f t="shared" si="3"/>
        <v/>
      </c>
      <c r="D23" s="60"/>
      <c r="E23" s="90" t="str">
        <f t="shared" si="4"/>
        <v/>
      </c>
      <c r="F23" s="90" t="str">
        <f t="shared" si="5"/>
        <v/>
      </c>
      <c r="G23" s="91" t="str">
        <f t="shared" si="6"/>
        <v/>
      </c>
      <c r="H23" s="91" t="str">
        <f t="shared" si="7"/>
        <v/>
      </c>
      <c r="I23" s="91" t="str">
        <f t="shared" si="8"/>
        <v/>
      </c>
      <c r="J23" s="92" t="str">
        <f t="shared" si="0"/>
        <v/>
      </c>
      <c r="K23" s="90" t="str">
        <f>IF(X23="","",X23)</f>
        <v/>
      </c>
      <c r="L23" s="60" t="str">
        <f t="shared" si="10"/>
        <v/>
      </c>
      <c r="M23" s="93"/>
      <c r="N23" s="94" t="str">
        <f t="shared" si="11"/>
        <v/>
      </c>
      <c r="Q23" s="180" t="s">
        <v>221</v>
      </c>
      <c r="R23" s="181"/>
      <c r="S23" s="97"/>
      <c r="T23" s="98"/>
      <c r="U23" s="99"/>
      <c r="V23" s="99"/>
      <c r="W23" s="100"/>
      <c r="X23" s="97"/>
      <c r="Y23" s="93"/>
    </row>
    <row r="24" spans="1:25" x14ac:dyDescent="0.25">
      <c r="A24" s="88" t="str">
        <f t="shared" si="1"/>
        <v>Schwimmen</v>
      </c>
      <c r="B24" s="88" t="str">
        <f t="shared" si="2"/>
        <v>SP</v>
      </c>
      <c r="C24" s="89">
        <f t="shared" si="3"/>
        <v>250</v>
      </c>
      <c r="D24" s="60"/>
      <c r="E24" s="90" t="str">
        <f t="shared" si="4"/>
        <v/>
      </c>
      <c r="F24" s="90" t="str">
        <f t="shared" si="5"/>
        <v/>
      </c>
      <c r="G24" s="91" t="str">
        <f t="shared" si="6"/>
        <v/>
      </c>
      <c r="H24" s="91">
        <f t="shared" si="7"/>
        <v>12</v>
      </c>
      <c r="I24" s="91">
        <f t="shared" si="8"/>
        <v>18</v>
      </c>
      <c r="J24" s="92" t="str">
        <f t="shared" si="0"/>
        <v/>
      </c>
      <c r="K24" s="90">
        <f>IF(X24="","",X24)</f>
        <v>2.17</v>
      </c>
      <c r="L24" s="60">
        <f t="shared" si="10"/>
        <v>468.71999999999997</v>
      </c>
      <c r="M24" s="93"/>
      <c r="N24" s="94">
        <f t="shared" si="11"/>
        <v>718.72</v>
      </c>
      <c r="Q24" s="180" t="s">
        <v>201</v>
      </c>
      <c r="R24" s="181" t="s">
        <v>169</v>
      </c>
      <c r="S24" s="97"/>
      <c r="T24" s="98"/>
      <c r="U24" s="99"/>
      <c r="V24" s="99">
        <v>12</v>
      </c>
      <c r="W24" s="100">
        <v>18</v>
      </c>
      <c r="X24" s="97">
        <v>2.17</v>
      </c>
      <c r="Y24" s="93"/>
    </row>
    <row r="25" spans="1:25" x14ac:dyDescent="0.25">
      <c r="A25" s="88" t="str">
        <f t="shared" si="1"/>
        <v>Selbstverteidigung</v>
      </c>
      <c r="B25" s="88" t="str">
        <f t="shared" si="2"/>
        <v/>
      </c>
      <c r="C25" s="89" t="str">
        <f t="shared" si="3"/>
        <v/>
      </c>
      <c r="D25" s="60"/>
      <c r="E25" s="90" t="str">
        <f t="shared" si="4"/>
        <v>Alleen</v>
      </c>
      <c r="F25" s="90" t="str">
        <f t="shared" si="5"/>
        <v/>
      </c>
      <c r="G25" s="91" t="str">
        <f t="shared" si="6"/>
        <v/>
      </c>
      <c r="H25" s="91" t="str">
        <f t="shared" si="7"/>
        <v/>
      </c>
      <c r="I25" s="91" t="str">
        <f t="shared" si="8"/>
        <v/>
      </c>
      <c r="J25" s="92" t="str">
        <f t="shared" si="0"/>
        <v/>
      </c>
      <c r="K25" s="90" t="str">
        <f>IF(X25="","",X25)</f>
        <v/>
      </c>
      <c r="L25" s="60" t="str">
        <f t="shared" si="10"/>
        <v/>
      </c>
      <c r="M25" s="93"/>
      <c r="N25" s="94" t="str">
        <f t="shared" si="11"/>
        <v/>
      </c>
      <c r="Q25" s="182" t="s">
        <v>222</v>
      </c>
      <c r="R25" s="181"/>
      <c r="S25" s="97" t="s">
        <v>213</v>
      </c>
      <c r="T25" s="98"/>
      <c r="U25" s="99"/>
      <c r="V25" s="99"/>
      <c r="W25" s="100"/>
      <c r="X25" s="97"/>
      <c r="Y25" s="93"/>
    </row>
    <row r="26" spans="1:25" x14ac:dyDescent="0.25">
      <c r="A26" s="88" t="str">
        <f t="shared" si="1"/>
        <v>Spikeball</v>
      </c>
      <c r="B26" s="88"/>
      <c r="C26" s="89"/>
      <c r="D26" s="60"/>
      <c r="E26" s="90" t="str">
        <f t="shared" ref="E26" si="12">IF(S26="","",S26)</f>
        <v/>
      </c>
      <c r="F26" s="90" t="str">
        <f t="shared" ref="F26" si="13">IF(T26="","",T26)</f>
        <v/>
      </c>
      <c r="G26" s="91" t="str">
        <f t="shared" ref="G26" si="14">IF(U26="","",U26)</f>
        <v/>
      </c>
      <c r="H26" s="91" t="str">
        <f t="shared" ref="H26" si="15">IF(V26="","",V26)</f>
        <v/>
      </c>
      <c r="I26" s="91">
        <v>18</v>
      </c>
      <c r="J26" s="92" t="str">
        <f t="shared" ref="J26" si="16">IF(G26="","",(G26*2)*(H26/4*0.22)*I26)</f>
        <v/>
      </c>
      <c r="K26" s="90" t="str">
        <f>IF(X26="","",X26)</f>
        <v/>
      </c>
      <c r="L26" s="60" t="str">
        <f t="shared" ref="L26" si="17">IF(X26="","",H26*I26*K26)</f>
        <v/>
      </c>
      <c r="M26" s="93"/>
      <c r="N26" s="94"/>
      <c r="Q26" s="185" t="s">
        <v>368</v>
      </c>
      <c r="R26" s="181" t="s">
        <v>169</v>
      </c>
      <c r="S26" s="97"/>
      <c r="T26" s="98"/>
      <c r="U26" s="99"/>
      <c r="V26" s="99"/>
      <c r="W26" s="100"/>
      <c r="X26" s="97"/>
      <c r="Y26" s="93"/>
    </row>
    <row r="27" spans="1:25" x14ac:dyDescent="0.25">
      <c r="A27" s="88" t="str">
        <f t="shared" ref="A27:A31" si="18">IF(Q27="","",Q27)</f>
        <v>Tanzkurs</v>
      </c>
      <c r="B27" s="88"/>
      <c r="C27" s="89"/>
      <c r="D27" s="60"/>
      <c r="E27" s="90"/>
      <c r="F27" s="90"/>
      <c r="G27" s="91"/>
      <c r="H27" s="91"/>
      <c r="I27" s="91"/>
      <c r="J27" s="92" t="str">
        <f t="shared" si="0"/>
        <v/>
      </c>
      <c r="K27" s="90"/>
      <c r="L27" s="60" t="str">
        <f t="shared" si="10"/>
        <v/>
      </c>
      <c r="M27" s="93"/>
      <c r="N27" s="94"/>
      <c r="Q27" s="180" t="s">
        <v>223</v>
      </c>
      <c r="R27" s="181"/>
      <c r="S27" s="97"/>
      <c r="T27" s="98"/>
      <c r="U27" s="99"/>
      <c r="V27" s="99"/>
      <c r="W27" s="100"/>
      <c r="X27" s="97"/>
      <c r="Y27" s="93"/>
    </row>
    <row r="28" spans="1:25" x14ac:dyDescent="0.25">
      <c r="A28" s="88" t="str">
        <f t="shared" si="18"/>
        <v>Thai Bo</v>
      </c>
      <c r="B28" s="88"/>
      <c r="C28" s="89"/>
      <c r="D28" s="60"/>
      <c r="E28" s="90"/>
      <c r="F28" s="90"/>
      <c r="G28" s="91"/>
      <c r="H28" s="91"/>
      <c r="I28" s="91"/>
      <c r="J28" s="92" t="str">
        <f t="shared" si="0"/>
        <v/>
      </c>
      <c r="K28" s="90"/>
      <c r="L28" s="60" t="str">
        <f t="shared" si="10"/>
        <v/>
      </c>
      <c r="M28" s="93"/>
      <c r="N28" s="94"/>
      <c r="Q28" s="180" t="s">
        <v>224</v>
      </c>
      <c r="R28" s="181"/>
      <c r="S28" s="97"/>
      <c r="T28" s="98"/>
      <c r="U28" s="99"/>
      <c r="V28" s="99"/>
      <c r="W28" s="100"/>
      <c r="X28" s="97"/>
      <c r="Y28" s="93"/>
    </row>
    <row r="29" spans="1:25" x14ac:dyDescent="0.25">
      <c r="A29" s="88" t="str">
        <f t="shared" si="18"/>
        <v>Turnen</v>
      </c>
      <c r="B29" s="88"/>
      <c r="C29" s="89"/>
      <c r="D29" s="60"/>
      <c r="E29" s="90"/>
      <c r="F29" s="90"/>
      <c r="G29" s="91"/>
      <c r="H29" s="91"/>
      <c r="I29" s="91"/>
      <c r="J29" s="92" t="str">
        <f t="shared" si="0"/>
        <v/>
      </c>
      <c r="K29" s="90"/>
      <c r="L29" s="60" t="str">
        <f t="shared" si="10"/>
        <v/>
      </c>
      <c r="M29" s="93"/>
      <c r="N29" s="94"/>
      <c r="Q29" s="180" t="s">
        <v>225</v>
      </c>
      <c r="R29" s="181"/>
      <c r="S29" s="97" t="s">
        <v>213</v>
      </c>
      <c r="T29" s="98"/>
      <c r="U29" s="99"/>
      <c r="V29" s="99"/>
      <c r="W29" s="100"/>
      <c r="X29" s="97"/>
      <c r="Y29" s="93"/>
    </row>
    <row r="30" spans="1:25" x14ac:dyDescent="0.25">
      <c r="A30" s="88" t="str">
        <f t="shared" si="18"/>
        <v xml:space="preserve">Volleyball </v>
      </c>
      <c r="B30" s="88"/>
      <c r="C30" s="89" t="str">
        <f>IF(B30="","",$C$3)</f>
        <v/>
      </c>
      <c r="D30" s="60"/>
      <c r="E30" s="90"/>
      <c r="F30" s="90"/>
      <c r="G30" s="91"/>
      <c r="H30" s="91"/>
      <c r="I30" s="91" t="str">
        <f t="shared" ref="E30:I32" si="19">IF(W30="","",W30)</f>
        <v/>
      </c>
      <c r="J30" s="92" t="str">
        <f t="shared" si="0"/>
        <v/>
      </c>
      <c r="K30" s="90" t="str">
        <f>IF(X30="","",X30)</f>
        <v/>
      </c>
      <c r="L30" s="60" t="str">
        <f t="shared" si="10"/>
        <v/>
      </c>
      <c r="M30" s="93"/>
      <c r="N30" s="94" t="str">
        <f>IF(B30="","",(C30+D30+ IF(J30="",0,J30) + IF(L30="",0,L30)+M30))</f>
        <v/>
      </c>
      <c r="Q30" s="180" t="s">
        <v>210</v>
      </c>
      <c r="R30" s="181" t="s">
        <v>171</v>
      </c>
      <c r="S30" s="97"/>
      <c r="T30" s="98"/>
      <c r="U30" s="99"/>
      <c r="V30" s="99"/>
      <c r="W30" s="100"/>
      <c r="X30" s="97"/>
      <c r="Y30" s="93"/>
    </row>
    <row r="31" spans="1:25" x14ac:dyDescent="0.25">
      <c r="A31" s="88" t="str">
        <f t="shared" si="18"/>
        <v>Yoga</v>
      </c>
      <c r="B31" s="88"/>
      <c r="C31" s="89" t="str">
        <f>IF(B31="","",$C$3)</f>
        <v/>
      </c>
      <c r="D31" s="60"/>
      <c r="E31" s="90"/>
      <c r="F31" s="90"/>
      <c r="G31" s="91"/>
      <c r="H31" s="91"/>
      <c r="I31" s="91">
        <f t="shared" si="19"/>
        <v>18</v>
      </c>
      <c r="J31" s="92" t="str">
        <f t="shared" si="0"/>
        <v/>
      </c>
      <c r="K31" s="90">
        <f>IF(X31="","",X31)</f>
        <v>8.5</v>
      </c>
      <c r="L31" s="60">
        <f t="shared" si="10"/>
        <v>0</v>
      </c>
      <c r="M31" s="93"/>
      <c r="N31" s="94" t="str">
        <f>IF(B31="","",(C31+D31+ IF(J31="",0,J31) + IF(L31="",0,L31)+M31))</f>
        <v/>
      </c>
      <c r="Q31" s="183" t="s">
        <v>227</v>
      </c>
      <c r="R31" s="181"/>
      <c r="S31" s="97" t="s">
        <v>228</v>
      </c>
      <c r="T31" s="98" t="s">
        <v>177</v>
      </c>
      <c r="U31" s="99">
        <v>6</v>
      </c>
      <c r="V31" s="99">
        <v>12</v>
      </c>
      <c r="W31" s="100">
        <v>18</v>
      </c>
      <c r="X31" s="97">
        <v>8.5</v>
      </c>
      <c r="Y31" s="93"/>
    </row>
    <row r="32" spans="1:25" x14ac:dyDescent="0.25">
      <c r="A32" s="88" t="str">
        <f t="shared" ref="A32:B32" si="20">IF(Q32="","",Q32)</f>
        <v>Zumba</v>
      </c>
      <c r="B32" s="88" t="str">
        <f t="shared" si="20"/>
        <v/>
      </c>
      <c r="C32" s="89" t="str">
        <f>IF(B32="","",$C$3)</f>
        <v/>
      </c>
      <c r="D32" s="60"/>
      <c r="E32" s="90" t="str">
        <f t="shared" si="19"/>
        <v/>
      </c>
      <c r="F32" s="90" t="str">
        <f t="shared" si="19"/>
        <v/>
      </c>
      <c r="G32" s="91" t="str">
        <f t="shared" si="19"/>
        <v/>
      </c>
      <c r="H32" s="91" t="str">
        <f t="shared" si="19"/>
        <v/>
      </c>
      <c r="I32" s="91" t="str">
        <f t="shared" si="19"/>
        <v/>
      </c>
      <c r="J32" s="92" t="str">
        <f t="shared" si="0"/>
        <v/>
      </c>
      <c r="K32" s="90" t="str">
        <f>IF(X32="","",X32)</f>
        <v/>
      </c>
      <c r="L32" s="60" t="str">
        <f t="shared" si="10"/>
        <v/>
      </c>
      <c r="M32" s="93"/>
      <c r="N32" s="94" t="str">
        <f>IF(B32="","",(C32+D32+ IF(J32="",0,J32) + IF(L32="",0,L32)+M32))</f>
        <v/>
      </c>
      <c r="Q32" s="182" t="s">
        <v>226</v>
      </c>
      <c r="R32" s="181"/>
      <c r="S32" s="97"/>
      <c r="T32" s="98"/>
      <c r="U32" s="99"/>
      <c r="V32" s="99"/>
      <c r="W32" s="100"/>
      <c r="X32" s="97"/>
      <c r="Y32" s="93"/>
    </row>
    <row r="33" spans="1:25" x14ac:dyDescent="0.25">
      <c r="A33" s="107"/>
      <c r="B33" s="108"/>
      <c r="C33" s="109"/>
      <c r="D33" s="110"/>
      <c r="E33" s="111"/>
      <c r="F33" s="112"/>
      <c r="G33" s="113"/>
      <c r="H33" s="113"/>
      <c r="I33" s="113"/>
      <c r="J33" s="114" t="str">
        <f t="shared" si="0"/>
        <v/>
      </c>
      <c r="K33" s="111"/>
      <c r="L33" s="110"/>
      <c r="M33" s="115"/>
      <c r="N33" s="114"/>
      <c r="Q33" s="111"/>
      <c r="R33" s="116"/>
      <c r="S33" s="111"/>
      <c r="T33" s="116"/>
      <c r="U33" s="117"/>
      <c r="V33" s="117"/>
      <c r="W33" s="118"/>
      <c r="X33" s="111"/>
      <c r="Y33" s="119"/>
    </row>
    <row r="34" spans="1:25" s="30" customFormat="1" x14ac:dyDescent="0.25">
      <c r="A34" s="58"/>
      <c r="B34" s="58"/>
      <c r="C34" s="58">
        <f>SUM(C6:C33)</f>
        <v>3250</v>
      </c>
      <c r="D34" s="58">
        <f>SUM(D6:D33)</f>
        <v>0</v>
      </c>
      <c r="E34" s="58">
        <f>SUM(E6:E33)</f>
        <v>0</v>
      </c>
      <c r="F34" s="120"/>
      <c r="G34" s="121">
        <f t="shared" ref="G34:N34" si="21">SUM(G6:G33)</f>
        <v>26</v>
      </c>
      <c r="H34" s="121">
        <f t="shared" si="21"/>
        <v>63</v>
      </c>
      <c r="I34" s="121">
        <f t="shared" si="21"/>
        <v>126</v>
      </c>
      <c r="J34" s="58">
        <f t="shared" si="21"/>
        <v>617.76</v>
      </c>
      <c r="K34" s="58">
        <f t="shared" si="21"/>
        <v>44.67</v>
      </c>
      <c r="L34" s="58">
        <f t="shared" si="21"/>
        <v>8352.7199999999993</v>
      </c>
      <c r="M34" s="58">
        <f t="shared" si="21"/>
        <v>0</v>
      </c>
      <c r="N34" s="58">
        <f t="shared" si="21"/>
        <v>10384.479999999998</v>
      </c>
      <c r="Q34" s="54"/>
      <c r="R34" s="54"/>
      <c r="S34" s="54"/>
      <c r="T34" s="125"/>
      <c r="U34" s="126"/>
      <c r="V34" s="126"/>
      <c r="W34" s="126"/>
      <c r="X34" s="54"/>
      <c r="Y34" s="54"/>
    </row>
    <row r="36" spans="1:25" s="3" customFormat="1" x14ac:dyDescent="0.25">
      <c r="A36" s="216" t="s">
        <v>58</v>
      </c>
      <c r="B36" s="216"/>
      <c r="C36" s="216"/>
      <c r="D36" s="216"/>
      <c r="E36" s="216"/>
      <c r="G36" s="53"/>
      <c r="H36" s="53"/>
      <c r="I36" s="53"/>
      <c r="N36" s="54"/>
      <c r="Q36" s="216"/>
      <c r="R36" s="216"/>
      <c r="S36" s="216"/>
    </row>
    <row r="37" spans="1:25" s="3" customFormat="1" x14ac:dyDescent="0.25">
      <c r="A37" s="216" t="s">
        <v>139</v>
      </c>
      <c r="B37" s="216"/>
      <c r="C37" s="216"/>
      <c r="D37" s="216"/>
      <c r="E37" s="216"/>
      <c r="G37" s="53"/>
      <c r="H37" s="53"/>
      <c r="I37" s="53"/>
      <c r="N37" s="54"/>
      <c r="Q37" s="216"/>
      <c r="R37" s="216"/>
      <c r="S37" s="216"/>
    </row>
    <row r="39" spans="1:25" x14ac:dyDescent="0.25">
      <c r="T39" s="52" t="s">
        <v>3</v>
      </c>
    </row>
  </sheetData>
  <sheetProtection password="E36D" sheet="1" objects="1" scenarios="1"/>
  <sortState ref="Q6:X32">
    <sortCondition ref="Q6:Q32"/>
  </sortState>
  <mergeCells count="11">
    <mergeCell ref="S2:W2"/>
    <mergeCell ref="X2:Y2"/>
    <mergeCell ref="A36:E36"/>
    <mergeCell ref="Q36:S36"/>
    <mergeCell ref="A37:E37"/>
    <mergeCell ref="Q37:S37"/>
    <mergeCell ref="A1:A2"/>
    <mergeCell ref="Q1:Q2"/>
    <mergeCell ref="C2:D2"/>
    <mergeCell ref="E2:J2"/>
    <mergeCell ref="K2:M2"/>
  </mergeCells>
  <pageMargins left="0.70833333333333304" right="0" top="0" bottom="0" header="0.51180555555555496" footer="0.51180555555555496"/>
  <pageSetup paperSize="9" firstPageNumber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C3D69B"/>
  </sheetPr>
  <dimension ref="A1:AMJ31"/>
  <sheetViews>
    <sheetView zoomScaleNormal="100" workbookViewId="0">
      <selection activeCell="AA14" sqref="AA14"/>
    </sheetView>
  </sheetViews>
  <sheetFormatPr baseColWidth="10" defaultColWidth="11" defaultRowHeight="15" x14ac:dyDescent="0.25"/>
  <cols>
    <col min="1" max="1" width="17.42578125" style="3" customWidth="1"/>
    <col min="2" max="2" width="6" style="3" customWidth="1"/>
    <col min="3" max="3" width="8.42578125" style="33" customWidth="1"/>
    <col min="4" max="4" width="9.7109375" style="3" customWidth="1"/>
    <col min="5" max="5" width="10.42578125" style="3" customWidth="1"/>
    <col min="6" max="6" width="8.42578125" style="52" customWidth="1"/>
    <col min="7" max="8" width="5" style="53" customWidth="1"/>
    <col min="9" max="9" width="5.140625" style="53" customWidth="1"/>
    <col min="10" max="10" width="8" style="33" customWidth="1"/>
    <col min="11" max="11" width="5.42578125" style="33" customWidth="1"/>
    <col min="12" max="12" width="8.28515625" style="33" customWidth="1"/>
    <col min="13" max="13" width="9" style="33" customWidth="1"/>
    <col min="14" max="14" width="10.5703125" style="54" customWidth="1"/>
    <col min="15" max="16" width="11" style="3"/>
    <col min="17" max="17" width="17.42578125" style="3" customWidth="1"/>
    <col min="18" max="18" width="6" style="3" customWidth="1"/>
    <col min="19" max="19" width="10.42578125" style="3" customWidth="1"/>
    <col min="20" max="20" width="9.28515625" style="52" customWidth="1"/>
    <col min="21" max="21" width="6.5703125" style="3" customWidth="1"/>
    <col min="22" max="22" width="5.5703125" style="3" customWidth="1"/>
    <col min="23" max="23" width="5.7109375" style="3" customWidth="1"/>
    <col min="24" max="24" width="7.42578125" style="33" customWidth="1"/>
    <col min="25" max="25" width="9" style="33" customWidth="1"/>
    <col min="26" max="1024" width="11" style="3"/>
  </cols>
  <sheetData>
    <row r="1" spans="1:37" x14ac:dyDescent="0.25">
      <c r="A1" s="234" t="s">
        <v>229</v>
      </c>
      <c r="B1" s="55" t="s">
        <v>148</v>
      </c>
      <c r="C1" s="37"/>
      <c r="D1"/>
      <c r="E1"/>
      <c r="F1" s="56"/>
      <c r="G1" s="57"/>
      <c r="H1" s="57"/>
      <c r="I1" s="57"/>
      <c r="J1" s="37"/>
      <c r="K1" s="37"/>
      <c r="L1" s="37"/>
      <c r="M1" s="37"/>
      <c r="N1" s="58"/>
      <c r="O1"/>
      <c r="P1"/>
      <c r="Q1" s="234" t="s">
        <v>229</v>
      </c>
      <c r="R1" s="55" t="s">
        <v>148</v>
      </c>
      <c r="S1"/>
      <c r="T1" s="56"/>
      <c r="U1"/>
      <c r="V1"/>
      <c r="W1"/>
      <c r="X1" s="37"/>
      <c r="Y1" s="37"/>
    </row>
    <row r="2" spans="1:37" x14ac:dyDescent="0.25">
      <c r="A2" s="234"/>
      <c r="B2" s="59" t="s">
        <v>149</v>
      </c>
      <c r="C2" s="236" t="s">
        <v>150</v>
      </c>
      <c r="D2" s="236"/>
      <c r="E2" s="232" t="s">
        <v>151</v>
      </c>
      <c r="F2" s="232"/>
      <c r="G2" s="232"/>
      <c r="H2" s="232"/>
      <c r="I2" s="232"/>
      <c r="J2" s="232"/>
      <c r="K2" s="233" t="s">
        <v>152</v>
      </c>
      <c r="L2" s="233"/>
      <c r="M2" s="233"/>
      <c r="N2" s="60"/>
      <c r="O2"/>
      <c r="P2"/>
      <c r="Q2" s="234"/>
      <c r="R2" s="59" t="s">
        <v>149</v>
      </c>
      <c r="S2" s="237" t="s">
        <v>151</v>
      </c>
      <c r="T2" s="237"/>
      <c r="U2" s="237"/>
      <c r="V2" s="237"/>
      <c r="W2" s="237"/>
      <c r="X2" s="233" t="s">
        <v>152</v>
      </c>
      <c r="Y2" s="233"/>
    </row>
    <row r="3" spans="1:37" s="66" customFormat="1" x14ac:dyDescent="0.25">
      <c r="A3" s="4" t="s">
        <v>153</v>
      </c>
      <c r="B3" s="61">
        <f>COUNTIF(B6:B76,"SP")</f>
        <v>5</v>
      </c>
      <c r="C3" s="62">
        <v>250</v>
      </c>
      <c r="D3" s="63"/>
      <c r="E3" s="64" t="s">
        <v>154</v>
      </c>
      <c r="F3" s="56" t="s">
        <v>155</v>
      </c>
      <c r="G3" s="57" t="s">
        <v>156</v>
      </c>
      <c r="H3" s="57" t="s">
        <v>148</v>
      </c>
      <c r="I3" s="57" t="s">
        <v>148</v>
      </c>
      <c r="J3" s="63"/>
      <c r="K3" s="62" t="s">
        <v>157</v>
      </c>
      <c r="L3" s="63"/>
      <c r="M3" s="63"/>
      <c r="N3" s="65" t="s">
        <v>158</v>
      </c>
      <c r="O3" s="61"/>
      <c r="P3" s="61"/>
      <c r="Q3" s="4" t="s">
        <v>153</v>
      </c>
      <c r="R3" s="61">
        <f>COUNTIF(R6:R76,"SP")</f>
        <v>5</v>
      </c>
      <c r="S3" s="64" t="s">
        <v>154</v>
      </c>
      <c r="T3" s="56" t="s">
        <v>155</v>
      </c>
      <c r="U3" s="61" t="s">
        <v>156</v>
      </c>
      <c r="V3" s="61" t="s">
        <v>148</v>
      </c>
      <c r="W3" s="61" t="s">
        <v>148</v>
      </c>
      <c r="X3" s="62" t="s">
        <v>157</v>
      </c>
      <c r="Y3" s="63"/>
    </row>
    <row r="4" spans="1:37" s="66" customFormat="1" x14ac:dyDescent="0.25">
      <c r="A4" s="67" t="s">
        <v>159</v>
      </c>
      <c r="B4" s="68">
        <f>COUNTIF(B6:B77,"FZ")</f>
        <v>2</v>
      </c>
      <c r="C4" s="69" t="s">
        <v>160</v>
      </c>
      <c r="D4" s="70" t="s">
        <v>161</v>
      </c>
      <c r="E4" s="71"/>
      <c r="F4" s="72"/>
      <c r="G4" s="73" t="s">
        <v>162</v>
      </c>
      <c r="H4" s="73" t="s">
        <v>163</v>
      </c>
      <c r="I4" s="73" t="s">
        <v>164</v>
      </c>
      <c r="J4" s="70"/>
      <c r="K4" s="69" t="s">
        <v>165</v>
      </c>
      <c r="L4" s="70"/>
      <c r="M4" s="70" t="s">
        <v>166</v>
      </c>
      <c r="N4" s="74" t="s">
        <v>167</v>
      </c>
      <c r="O4" s="61"/>
      <c r="P4" s="61"/>
      <c r="Q4" s="67" t="s">
        <v>159</v>
      </c>
      <c r="R4" s="68">
        <f>COUNTIF(R6:R77,"FZ")</f>
        <v>2</v>
      </c>
      <c r="S4" s="71"/>
      <c r="T4" s="72"/>
      <c r="U4" s="75" t="s">
        <v>162</v>
      </c>
      <c r="V4" s="75" t="s">
        <v>163</v>
      </c>
      <c r="W4" s="75" t="s">
        <v>164</v>
      </c>
      <c r="X4" s="69" t="s">
        <v>165</v>
      </c>
      <c r="Y4" s="70" t="s">
        <v>166</v>
      </c>
    </row>
    <row r="5" spans="1:37" x14ac:dyDescent="0.25">
      <c r="A5" s="76"/>
      <c r="B5" s="76"/>
      <c r="C5" s="77"/>
      <c r="D5" s="78"/>
      <c r="E5" s="79"/>
      <c r="F5" s="80"/>
      <c r="G5" s="81"/>
      <c r="H5" s="81"/>
      <c r="I5" s="81"/>
      <c r="J5" s="82"/>
      <c r="K5" s="83"/>
      <c r="L5" s="84"/>
      <c r="M5" s="85"/>
      <c r="N5" s="82"/>
      <c r="O5"/>
      <c r="P5"/>
      <c r="Q5" s="86"/>
      <c r="R5" s="76"/>
      <c r="S5" s="83"/>
      <c r="T5" s="87"/>
      <c r="U5" s="76"/>
      <c r="V5" s="76"/>
      <c r="W5" s="76"/>
      <c r="X5" s="83"/>
      <c r="Y5" s="85"/>
    </row>
    <row r="6" spans="1:37" x14ac:dyDescent="0.25">
      <c r="A6" s="88" t="str">
        <f>IF(Q6="","",Q6)</f>
        <v>Bouldern</v>
      </c>
      <c r="B6" s="88" t="str">
        <f>IF(R6="","",R6)</f>
        <v>FZ</v>
      </c>
      <c r="C6" s="89">
        <f t="shared" ref="C6:C21" si="0">IF(B6="","",$C$3)</f>
        <v>250</v>
      </c>
      <c r="D6" s="60"/>
      <c r="E6" s="90" t="str">
        <f t="shared" ref="E6:E19" si="1">IF(S6="","",S6)</f>
        <v>UPJOY</v>
      </c>
      <c r="F6" s="90" t="str">
        <f t="shared" ref="F6:F19" si="2">IF(T6="","",T6)</f>
        <v>Villingen</v>
      </c>
      <c r="G6" s="91">
        <f t="shared" ref="G6:G19" si="3">IF(U6="","",U6)</f>
        <v>20</v>
      </c>
      <c r="H6" s="91">
        <f t="shared" ref="H6:H19" si="4">IF(V6="","",V6)</f>
        <v>12</v>
      </c>
      <c r="I6" s="91">
        <f t="shared" ref="I6:I19" si="5">IF(W6="","",W6)</f>
        <v>18</v>
      </c>
      <c r="J6" s="92">
        <f t="shared" ref="J6:J21" si="6">IF(G6="","",(G6*2)*(H6/4*0.22)*I6)</f>
        <v>475.20000000000005</v>
      </c>
      <c r="K6" s="90">
        <f t="shared" ref="K6:K21" si="7">IF(X6="","",X6)</f>
        <v>7</v>
      </c>
      <c r="L6" s="60">
        <f t="shared" ref="L6:L21" si="8">IF(X6="","",H6*I6*K6)</f>
        <v>1512</v>
      </c>
      <c r="M6" s="93"/>
      <c r="N6" s="94">
        <f t="shared" ref="N6:N21" si="9">IF(B6="","",(C6+D6+ IF(J6="",0,J6) + IF(L6="",0,L6)+M6))</f>
        <v>2237.1999999999998</v>
      </c>
      <c r="Q6" s="90" t="s">
        <v>175</v>
      </c>
      <c r="R6" s="124" t="s">
        <v>171</v>
      </c>
      <c r="S6" s="97" t="s">
        <v>176</v>
      </c>
      <c r="T6" s="98" t="s">
        <v>177</v>
      </c>
      <c r="U6" s="99">
        <v>20</v>
      </c>
      <c r="V6" s="99">
        <v>12</v>
      </c>
      <c r="W6" s="100">
        <v>18</v>
      </c>
      <c r="X6" s="101">
        <v>7</v>
      </c>
      <c r="Y6" s="93"/>
    </row>
    <row r="7" spans="1:37" x14ac:dyDescent="0.25">
      <c r="A7" s="88" t="str">
        <f>IF(Q7="","",Q7)</f>
        <v>Fußball</v>
      </c>
      <c r="B7" s="88" t="str">
        <f>IF(R7="","",R7)</f>
        <v>SP</v>
      </c>
      <c r="C7" s="89">
        <f t="shared" si="0"/>
        <v>250</v>
      </c>
      <c r="D7" s="60"/>
      <c r="E7" s="90" t="str">
        <f t="shared" si="1"/>
        <v/>
      </c>
      <c r="F7" s="90" t="str">
        <f t="shared" si="2"/>
        <v/>
      </c>
      <c r="G7" s="91" t="str">
        <f t="shared" si="3"/>
        <v/>
      </c>
      <c r="H7" s="91" t="str">
        <f t="shared" si="4"/>
        <v/>
      </c>
      <c r="I7" s="91" t="str">
        <f t="shared" si="5"/>
        <v/>
      </c>
      <c r="J7" s="92" t="str">
        <f t="shared" si="6"/>
        <v/>
      </c>
      <c r="K7" s="90" t="str">
        <f t="shared" si="7"/>
        <v/>
      </c>
      <c r="L7" s="60" t="str">
        <f t="shared" si="8"/>
        <v/>
      </c>
      <c r="M7" s="93"/>
      <c r="N7" s="94">
        <f t="shared" si="9"/>
        <v>250</v>
      </c>
      <c r="Q7" s="95" t="s">
        <v>186</v>
      </c>
      <c r="R7" s="124" t="s">
        <v>169</v>
      </c>
      <c r="S7" s="97"/>
      <c r="T7" s="98"/>
      <c r="U7" s="99"/>
      <c r="V7" s="99"/>
      <c r="W7" s="100"/>
      <c r="X7" s="101"/>
      <c r="Y7" s="93"/>
    </row>
    <row r="8" spans="1:37" x14ac:dyDescent="0.25">
      <c r="A8" s="88" t="str">
        <f t="shared" ref="A8:A21" si="10">IF(Q8="","",Q8)</f>
        <v>Klettern</v>
      </c>
      <c r="B8" s="88" t="s">
        <v>169</v>
      </c>
      <c r="C8" s="89">
        <f t="shared" si="0"/>
        <v>250</v>
      </c>
      <c r="D8" s="60"/>
      <c r="E8" s="90" t="str">
        <f t="shared" si="1"/>
        <v>K5</v>
      </c>
      <c r="F8" s="90" t="str">
        <f t="shared" si="2"/>
        <v>Rottweil</v>
      </c>
      <c r="G8" s="91">
        <f t="shared" si="3"/>
        <v>20</v>
      </c>
      <c r="H8" s="91">
        <f t="shared" si="4"/>
        <v>12</v>
      </c>
      <c r="I8" s="91">
        <f t="shared" si="5"/>
        <v>18</v>
      </c>
      <c r="J8" s="92">
        <f t="shared" si="6"/>
        <v>475.20000000000005</v>
      </c>
      <c r="K8" s="90">
        <f t="shared" si="7"/>
        <v>8.5</v>
      </c>
      <c r="L8" s="60">
        <f t="shared" si="8"/>
        <v>1836</v>
      </c>
      <c r="M8" s="93"/>
      <c r="N8" s="94">
        <f t="shared" si="9"/>
        <v>2561.1999999999998</v>
      </c>
      <c r="Q8" s="95" t="s">
        <v>191</v>
      </c>
      <c r="R8" s="124" t="s">
        <v>169</v>
      </c>
      <c r="S8" s="97" t="s">
        <v>218</v>
      </c>
      <c r="T8" s="98" t="s">
        <v>219</v>
      </c>
      <c r="U8" s="99">
        <v>20</v>
      </c>
      <c r="V8" s="99">
        <v>12</v>
      </c>
      <c r="W8" s="100">
        <v>18</v>
      </c>
      <c r="X8" s="101">
        <v>8.5</v>
      </c>
      <c r="Y8" s="93"/>
    </row>
    <row r="9" spans="1:37" x14ac:dyDescent="0.25">
      <c r="A9" s="88" t="str">
        <f t="shared" si="10"/>
        <v>Schwimmen</v>
      </c>
      <c r="B9" s="88" t="str">
        <f t="shared" ref="B9:B21" si="11">IF(R9="","",R9)</f>
        <v>SP</v>
      </c>
      <c r="C9" s="89">
        <f t="shared" si="0"/>
        <v>250</v>
      </c>
      <c r="D9" s="60"/>
      <c r="E9" s="90" t="str">
        <f t="shared" si="1"/>
        <v>Freibad</v>
      </c>
      <c r="F9" s="90" t="str">
        <f t="shared" si="2"/>
        <v/>
      </c>
      <c r="G9" s="91" t="str">
        <f t="shared" si="3"/>
        <v/>
      </c>
      <c r="H9" s="91">
        <f t="shared" si="4"/>
        <v>20</v>
      </c>
      <c r="I9" s="91">
        <f t="shared" si="5"/>
        <v>18</v>
      </c>
      <c r="J9" s="92" t="str">
        <f t="shared" si="6"/>
        <v/>
      </c>
      <c r="K9" s="90">
        <f t="shared" si="7"/>
        <v>2.2999999999999998</v>
      </c>
      <c r="L9" s="60">
        <f t="shared" si="8"/>
        <v>827.99999999999989</v>
      </c>
      <c r="M9" s="93"/>
      <c r="N9" s="94">
        <f t="shared" si="9"/>
        <v>1078</v>
      </c>
      <c r="Q9" s="90" t="s">
        <v>201</v>
      </c>
      <c r="R9" s="124" t="s">
        <v>169</v>
      </c>
      <c r="S9" s="97" t="s">
        <v>230</v>
      </c>
      <c r="T9" s="98"/>
      <c r="U9" s="99"/>
      <c r="V9" s="99">
        <v>20</v>
      </c>
      <c r="W9" s="100">
        <v>18</v>
      </c>
      <c r="X9" s="101">
        <v>2.2999999999999998</v>
      </c>
      <c r="Y9" s="93"/>
      <c r="Z9" s="30"/>
    </row>
    <row r="10" spans="1:37" x14ac:dyDescent="0.25">
      <c r="A10" s="88" t="str">
        <f t="shared" si="10"/>
        <v>HS Bibelkreis</v>
      </c>
      <c r="B10" s="88" t="str">
        <f t="shared" si="11"/>
        <v>FZ</v>
      </c>
      <c r="C10" s="89">
        <f t="shared" si="0"/>
        <v>250</v>
      </c>
      <c r="D10" s="60"/>
      <c r="E10" s="90" t="str">
        <f t="shared" si="1"/>
        <v/>
      </c>
      <c r="F10" s="90" t="str">
        <f t="shared" si="2"/>
        <v/>
      </c>
      <c r="G10" s="91" t="str">
        <f t="shared" si="3"/>
        <v/>
      </c>
      <c r="H10" s="91" t="str">
        <f t="shared" si="4"/>
        <v/>
      </c>
      <c r="I10" s="91" t="str">
        <f t="shared" si="5"/>
        <v/>
      </c>
      <c r="J10" s="92" t="str">
        <f t="shared" si="6"/>
        <v/>
      </c>
      <c r="K10" s="90" t="str">
        <f t="shared" si="7"/>
        <v/>
      </c>
      <c r="L10" s="60" t="str">
        <f t="shared" si="8"/>
        <v/>
      </c>
      <c r="M10" s="93"/>
      <c r="N10" s="94">
        <f t="shared" si="9"/>
        <v>250</v>
      </c>
      <c r="Q10" s="90" t="s">
        <v>231</v>
      </c>
      <c r="R10" s="124" t="s">
        <v>171</v>
      </c>
      <c r="S10" s="97"/>
      <c r="T10" s="98"/>
      <c r="U10" s="99"/>
      <c r="V10" s="99"/>
      <c r="W10" s="100"/>
      <c r="X10" s="101"/>
      <c r="Y10" s="93"/>
    </row>
    <row r="11" spans="1:37" x14ac:dyDescent="0.25">
      <c r="A11" s="88" t="str">
        <f t="shared" si="10"/>
        <v>Ultimate frisbee</v>
      </c>
      <c r="B11" s="88"/>
      <c r="C11" s="89" t="str">
        <f t="shared" si="0"/>
        <v/>
      </c>
      <c r="D11" s="60"/>
      <c r="E11" s="90" t="str">
        <f t="shared" si="1"/>
        <v>Donauhalle</v>
      </c>
      <c r="F11" s="90" t="str">
        <f t="shared" si="2"/>
        <v>TUT</v>
      </c>
      <c r="G11" s="91" t="str">
        <f t="shared" si="3"/>
        <v/>
      </c>
      <c r="H11" s="91" t="str">
        <f t="shared" si="4"/>
        <v/>
      </c>
      <c r="I11" s="91" t="str">
        <f t="shared" si="5"/>
        <v/>
      </c>
      <c r="J11" s="92" t="str">
        <f t="shared" si="6"/>
        <v/>
      </c>
      <c r="K11" s="90" t="str">
        <f t="shared" si="7"/>
        <v/>
      </c>
      <c r="L11" s="60" t="str">
        <f t="shared" si="8"/>
        <v/>
      </c>
      <c r="M11" s="93"/>
      <c r="N11" s="94" t="str">
        <f t="shared" si="9"/>
        <v/>
      </c>
      <c r="Q11" s="90" t="s">
        <v>232</v>
      </c>
      <c r="R11" s="124"/>
      <c r="S11" s="97" t="s">
        <v>233</v>
      </c>
      <c r="T11" s="98" t="s">
        <v>229</v>
      </c>
      <c r="U11" s="99"/>
      <c r="V11" s="99"/>
      <c r="W11" s="100"/>
      <c r="X11" s="101"/>
      <c r="Y11" s="93"/>
    </row>
    <row r="12" spans="1:37" x14ac:dyDescent="0.25">
      <c r="A12" s="88" t="str">
        <f t="shared" si="10"/>
        <v>Judo</v>
      </c>
      <c r="B12" s="88" t="str">
        <f t="shared" si="11"/>
        <v/>
      </c>
      <c r="C12" s="89" t="str">
        <f t="shared" si="0"/>
        <v/>
      </c>
      <c r="D12" s="60"/>
      <c r="E12" s="90" t="str">
        <f t="shared" si="1"/>
        <v>Elta Halle</v>
      </c>
      <c r="F12" s="90" t="str">
        <f t="shared" si="2"/>
        <v>TUT</v>
      </c>
      <c r="G12" s="91" t="str">
        <f t="shared" si="3"/>
        <v/>
      </c>
      <c r="H12" s="91" t="str">
        <f t="shared" si="4"/>
        <v/>
      </c>
      <c r="I12" s="91" t="str">
        <f t="shared" si="5"/>
        <v/>
      </c>
      <c r="J12" s="92" t="str">
        <f t="shared" si="6"/>
        <v/>
      </c>
      <c r="K12" s="90" t="str">
        <f t="shared" si="7"/>
        <v/>
      </c>
      <c r="L12" s="60" t="str">
        <f t="shared" si="8"/>
        <v/>
      </c>
      <c r="M12" s="93"/>
      <c r="N12" s="94" t="str">
        <f t="shared" si="9"/>
        <v/>
      </c>
      <c r="Q12" s="127" t="s">
        <v>234</v>
      </c>
      <c r="R12" s="124"/>
      <c r="S12" s="97" t="s">
        <v>235</v>
      </c>
      <c r="T12" s="98" t="s">
        <v>229</v>
      </c>
      <c r="U12" s="99"/>
      <c r="V12" s="99"/>
      <c r="W12" s="100"/>
      <c r="X12" s="101"/>
      <c r="Y12" s="93"/>
    </row>
    <row r="13" spans="1:37" x14ac:dyDescent="0.25">
      <c r="A13" s="88" t="str">
        <f t="shared" si="10"/>
        <v>Yoga</v>
      </c>
      <c r="B13" s="88" t="str">
        <f t="shared" si="11"/>
        <v/>
      </c>
      <c r="C13" s="89" t="str">
        <f t="shared" si="0"/>
        <v/>
      </c>
      <c r="D13" s="60"/>
      <c r="E13" s="90" t="str">
        <f t="shared" si="1"/>
        <v xml:space="preserve">Lurs </v>
      </c>
      <c r="F13" s="90" t="str">
        <f t="shared" si="2"/>
        <v>TUT</v>
      </c>
      <c r="G13" s="91" t="str">
        <f t="shared" si="3"/>
        <v/>
      </c>
      <c r="H13" s="91" t="str">
        <f t="shared" si="4"/>
        <v/>
      </c>
      <c r="I13" s="91" t="str">
        <f t="shared" si="5"/>
        <v/>
      </c>
      <c r="J13" s="92" t="str">
        <f t="shared" si="6"/>
        <v/>
      </c>
      <c r="K13" s="90" t="str">
        <f t="shared" si="7"/>
        <v/>
      </c>
      <c r="L13" s="60" t="str">
        <f t="shared" si="8"/>
        <v/>
      </c>
      <c r="M13" s="93"/>
      <c r="N13" s="94" t="str">
        <f t="shared" si="9"/>
        <v/>
      </c>
      <c r="Q13" s="128" t="s">
        <v>227</v>
      </c>
      <c r="R13" s="124"/>
      <c r="S13" s="97" t="s">
        <v>236</v>
      </c>
      <c r="T13" s="98" t="s">
        <v>229</v>
      </c>
      <c r="U13" s="99"/>
      <c r="V13" s="99"/>
      <c r="W13" s="100"/>
      <c r="X13" s="101"/>
      <c r="Y13" s="93"/>
    </row>
    <row r="14" spans="1:37" x14ac:dyDescent="0.25">
      <c r="A14" s="88" t="str">
        <f t="shared" si="10"/>
        <v>Wakeboarding</v>
      </c>
      <c r="B14" s="88"/>
      <c r="C14" s="89" t="str">
        <f t="shared" si="0"/>
        <v/>
      </c>
      <c r="D14" s="60"/>
      <c r="E14" s="90" t="str">
        <f t="shared" si="1"/>
        <v>W-Skipark</v>
      </c>
      <c r="F14" s="90" t="str">
        <f t="shared" si="2"/>
        <v>Pfullend.</v>
      </c>
      <c r="G14" s="91" t="str">
        <f t="shared" si="3"/>
        <v/>
      </c>
      <c r="H14" s="91" t="str">
        <f t="shared" si="4"/>
        <v/>
      </c>
      <c r="I14" s="91" t="str">
        <f t="shared" si="5"/>
        <v/>
      </c>
      <c r="J14" s="92" t="str">
        <f t="shared" si="6"/>
        <v/>
      </c>
      <c r="K14" s="90">
        <f t="shared" si="7"/>
        <v>10</v>
      </c>
      <c r="L14" s="60" t="e">
        <f t="shared" si="8"/>
        <v>#VALUE!</v>
      </c>
      <c r="M14" s="93"/>
      <c r="N14" s="94" t="str">
        <f t="shared" si="9"/>
        <v/>
      </c>
      <c r="Q14" s="127" t="s">
        <v>237</v>
      </c>
      <c r="R14" s="124"/>
      <c r="S14" s="97" t="s">
        <v>238</v>
      </c>
      <c r="T14" s="98" t="s">
        <v>239</v>
      </c>
      <c r="U14" s="99"/>
      <c r="V14" s="99"/>
      <c r="W14" s="100"/>
      <c r="X14" s="101">
        <v>10</v>
      </c>
      <c r="Y14" s="93"/>
      <c r="Z14" s="33"/>
      <c r="AA14" s="124"/>
      <c r="AB14" s="129"/>
      <c r="AC14" s="129"/>
      <c r="AD14" s="129"/>
      <c r="AE14" s="33"/>
      <c r="AF14" s="37"/>
      <c r="AG14" s="30"/>
      <c r="AH14" s="30"/>
      <c r="AI14" s="30"/>
      <c r="AJ14" s="30"/>
      <c r="AK14" s="30"/>
    </row>
    <row r="15" spans="1:37" x14ac:dyDescent="0.25">
      <c r="A15" s="88" t="str">
        <f t="shared" si="10"/>
        <v>Volleyball</v>
      </c>
      <c r="B15" s="88" t="s">
        <v>169</v>
      </c>
      <c r="C15" s="89">
        <f t="shared" si="0"/>
        <v>250</v>
      </c>
      <c r="D15" s="60"/>
      <c r="E15" s="90" t="str">
        <f t="shared" si="1"/>
        <v>IKG</v>
      </c>
      <c r="F15" s="90" t="str">
        <f t="shared" si="2"/>
        <v/>
      </c>
      <c r="G15" s="91" t="str">
        <f t="shared" si="3"/>
        <v/>
      </c>
      <c r="H15" s="91" t="str">
        <f t="shared" si="4"/>
        <v/>
      </c>
      <c r="I15" s="91" t="str">
        <f t="shared" si="5"/>
        <v/>
      </c>
      <c r="J15" s="92" t="str">
        <f t="shared" si="6"/>
        <v/>
      </c>
      <c r="K15" s="90" t="str">
        <f t="shared" si="7"/>
        <v/>
      </c>
      <c r="L15" s="60" t="str">
        <f t="shared" si="8"/>
        <v/>
      </c>
      <c r="M15" s="93"/>
      <c r="N15" s="94">
        <f t="shared" si="9"/>
        <v>250</v>
      </c>
      <c r="Q15" s="127" t="s">
        <v>365</v>
      </c>
      <c r="R15" s="124" t="s">
        <v>169</v>
      </c>
      <c r="S15" s="97" t="s">
        <v>373</v>
      </c>
      <c r="T15" s="98"/>
      <c r="U15" s="99"/>
      <c r="V15" s="99"/>
      <c r="W15" s="100"/>
      <c r="X15" s="101"/>
      <c r="Y15" s="93"/>
      <c r="Z15" s="33"/>
      <c r="AA15" s="124"/>
      <c r="AB15" s="129"/>
      <c r="AC15" s="129"/>
      <c r="AD15" s="129"/>
      <c r="AE15" s="33"/>
      <c r="AF15" s="37"/>
    </row>
    <row r="16" spans="1:37" x14ac:dyDescent="0.25">
      <c r="A16" s="88" t="str">
        <f t="shared" si="10"/>
        <v>Beachvolleyball</v>
      </c>
      <c r="B16" s="88" t="s">
        <v>169</v>
      </c>
      <c r="C16" s="89">
        <f t="shared" si="0"/>
        <v>250</v>
      </c>
      <c r="D16" s="60"/>
      <c r="E16" s="90" t="str">
        <f t="shared" si="1"/>
        <v/>
      </c>
      <c r="F16" s="90" t="str">
        <f t="shared" si="2"/>
        <v/>
      </c>
      <c r="G16" s="91" t="str">
        <f t="shared" si="3"/>
        <v/>
      </c>
      <c r="H16" s="91" t="str">
        <f t="shared" si="4"/>
        <v/>
      </c>
      <c r="I16" s="91" t="str">
        <f t="shared" si="5"/>
        <v/>
      </c>
      <c r="J16" s="92" t="str">
        <f t="shared" si="6"/>
        <v/>
      </c>
      <c r="K16" s="90" t="str">
        <f t="shared" si="7"/>
        <v/>
      </c>
      <c r="L16" s="60" t="str">
        <f t="shared" si="8"/>
        <v/>
      </c>
      <c r="M16" s="93"/>
      <c r="N16" s="94">
        <f t="shared" si="9"/>
        <v>250</v>
      </c>
      <c r="Q16" s="184" t="s">
        <v>366</v>
      </c>
      <c r="R16" s="181" t="s">
        <v>169</v>
      </c>
      <c r="S16" s="97"/>
      <c r="T16" s="98"/>
      <c r="U16" s="99"/>
      <c r="V16" s="99"/>
      <c r="W16" s="100"/>
      <c r="X16" s="101"/>
      <c r="Y16" s="93"/>
    </row>
    <row r="17" spans="1:25" x14ac:dyDescent="0.25">
      <c r="A17" s="88" t="str">
        <f t="shared" si="10"/>
        <v/>
      </c>
      <c r="B17" s="88"/>
      <c r="C17" s="89" t="str">
        <f t="shared" si="0"/>
        <v/>
      </c>
      <c r="D17" s="60"/>
      <c r="E17" s="90" t="str">
        <f t="shared" si="1"/>
        <v/>
      </c>
      <c r="F17" s="90" t="str">
        <f t="shared" si="2"/>
        <v/>
      </c>
      <c r="G17" s="91" t="str">
        <f t="shared" si="3"/>
        <v/>
      </c>
      <c r="H17" s="91" t="str">
        <f t="shared" si="4"/>
        <v/>
      </c>
      <c r="I17" s="91" t="str">
        <f t="shared" si="5"/>
        <v/>
      </c>
      <c r="J17" s="92" t="str">
        <f t="shared" si="6"/>
        <v/>
      </c>
      <c r="K17" s="90" t="str">
        <f t="shared" si="7"/>
        <v/>
      </c>
      <c r="L17" s="60" t="str">
        <f t="shared" si="8"/>
        <v/>
      </c>
      <c r="M17" s="93"/>
      <c r="N17" s="94" t="str">
        <f t="shared" si="9"/>
        <v/>
      </c>
      <c r="Q17" s="184"/>
      <c r="R17" s="181"/>
      <c r="S17" s="97"/>
      <c r="T17" s="98"/>
      <c r="U17" s="99"/>
      <c r="V17" s="99"/>
      <c r="W17" s="100"/>
      <c r="X17" s="101"/>
      <c r="Y17" s="93"/>
    </row>
    <row r="18" spans="1:25" x14ac:dyDescent="0.25">
      <c r="A18" s="88" t="str">
        <f t="shared" si="10"/>
        <v/>
      </c>
      <c r="B18" s="88" t="str">
        <f t="shared" si="11"/>
        <v/>
      </c>
      <c r="C18" s="89" t="str">
        <f t="shared" si="0"/>
        <v/>
      </c>
      <c r="D18" s="60"/>
      <c r="E18" s="90" t="str">
        <f t="shared" si="1"/>
        <v/>
      </c>
      <c r="F18" s="90" t="str">
        <f t="shared" si="2"/>
        <v/>
      </c>
      <c r="G18" s="91" t="str">
        <f t="shared" si="3"/>
        <v/>
      </c>
      <c r="H18" s="91" t="str">
        <f t="shared" si="4"/>
        <v/>
      </c>
      <c r="I18" s="91" t="str">
        <f t="shared" si="5"/>
        <v/>
      </c>
      <c r="J18" s="92" t="str">
        <f t="shared" si="6"/>
        <v/>
      </c>
      <c r="K18" s="90" t="str">
        <f t="shared" si="7"/>
        <v/>
      </c>
      <c r="L18" s="60" t="str">
        <f t="shared" si="8"/>
        <v/>
      </c>
      <c r="M18" s="93"/>
      <c r="N18" s="94" t="str">
        <f t="shared" si="9"/>
        <v/>
      </c>
      <c r="Q18" s="183"/>
      <c r="R18" s="181"/>
      <c r="S18" s="97"/>
      <c r="T18" s="98"/>
      <c r="U18" s="99"/>
      <c r="V18" s="99"/>
      <c r="W18" s="100"/>
      <c r="X18" s="101"/>
      <c r="Y18" s="93"/>
    </row>
    <row r="19" spans="1:25" x14ac:dyDescent="0.25">
      <c r="A19" s="88" t="str">
        <f t="shared" si="10"/>
        <v/>
      </c>
      <c r="B19" s="88" t="str">
        <f t="shared" si="11"/>
        <v/>
      </c>
      <c r="C19" s="89" t="str">
        <f t="shared" si="0"/>
        <v/>
      </c>
      <c r="D19" s="60"/>
      <c r="E19" s="90" t="str">
        <f t="shared" si="1"/>
        <v/>
      </c>
      <c r="F19" s="90" t="str">
        <f t="shared" si="2"/>
        <v/>
      </c>
      <c r="G19" s="91" t="str">
        <f t="shared" si="3"/>
        <v/>
      </c>
      <c r="H19" s="91" t="str">
        <f t="shared" si="4"/>
        <v/>
      </c>
      <c r="I19" s="91" t="str">
        <f t="shared" si="5"/>
        <v/>
      </c>
      <c r="J19" s="92" t="str">
        <f t="shared" si="6"/>
        <v/>
      </c>
      <c r="K19" s="90" t="str">
        <f t="shared" si="7"/>
        <v/>
      </c>
      <c r="L19" s="60" t="str">
        <f t="shared" si="8"/>
        <v/>
      </c>
      <c r="M19" s="93"/>
      <c r="N19" s="94" t="str">
        <f t="shared" si="9"/>
        <v/>
      </c>
      <c r="Q19" s="184"/>
      <c r="R19" s="181"/>
      <c r="S19" s="97"/>
      <c r="T19" s="98"/>
      <c r="U19" s="99"/>
      <c r="V19" s="99"/>
      <c r="W19" s="100"/>
      <c r="X19" s="101"/>
      <c r="Y19" s="93"/>
    </row>
    <row r="20" spans="1:25" x14ac:dyDescent="0.25">
      <c r="A20" s="88" t="str">
        <f t="shared" si="10"/>
        <v/>
      </c>
      <c r="B20" s="88" t="str">
        <f t="shared" si="11"/>
        <v/>
      </c>
      <c r="C20" s="89" t="str">
        <f t="shared" si="0"/>
        <v/>
      </c>
      <c r="D20" s="60"/>
      <c r="E20" s="37"/>
      <c r="F20" s="103"/>
      <c r="G20" s="91" t="str">
        <f t="shared" ref="G20:I21" si="12">IF(U20="","",U20)</f>
        <v/>
      </c>
      <c r="H20" s="91" t="str">
        <f t="shared" si="12"/>
        <v/>
      </c>
      <c r="I20" s="91" t="str">
        <f t="shared" si="12"/>
        <v/>
      </c>
      <c r="J20" s="92" t="str">
        <f t="shared" si="6"/>
        <v/>
      </c>
      <c r="K20" s="90" t="str">
        <f t="shared" si="7"/>
        <v/>
      </c>
      <c r="L20" s="60" t="str">
        <f t="shared" si="8"/>
        <v/>
      </c>
      <c r="M20" s="93"/>
      <c r="N20" s="94" t="str">
        <f t="shared" si="9"/>
        <v/>
      </c>
      <c r="Q20" s="183"/>
      <c r="R20" s="181"/>
      <c r="S20" s="97"/>
      <c r="T20" s="98"/>
      <c r="U20" s="99"/>
      <c r="V20" s="99"/>
      <c r="W20" s="100"/>
      <c r="X20" s="101"/>
      <c r="Y20" s="93"/>
    </row>
    <row r="21" spans="1:25" x14ac:dyDescent="0.25">
      <c r="A21" s="88" t="str">
        <f t="shared" si="10"/>
        <v/>
      </c>
      <c r="B21" s="104" t="str">
        <f t="shared" si="11"/>
        <v/>
      </c>
      <c r="C21" s="89" t="str">
        <f t="shared" si="0"/>
        <v/>
      </c>
      <c r="D21" s="60"/>
      <c r="E21" s="90"/>
      <c r="F21" s="103"/>
      <c r="G21" s="105" t="str">
        <f t="shared" si="12"/>
        <v/>
      </c>
      <c r="H21" s="105" t="str">
        <f t="shared" si="12"/>
        <v/>
      </c>
      <c r="I21" s="105" t="str">
        <f t="shared" si="12"/>
        <v/>
      </c>
      <c r="J21" s="92" t="str">
        <f t="shared" si="6"/>
        <v/>
      </c>
      <c r="K21" s="90" t="str">
        <f t="shared" si="7"/>
        <v/>
      </c>
      <c r="L21" s="60" t="str">
        <f t="shared" si="8"/>
        <v/>
      </c>
      <c r="M21" s="102"/>
      <c r="N21" s="94" t="str">
        <f t="shared" si="9"/>
        <v/>
      </c>
      <c r="Q21" s="184"/>
      <c r="R21" s="181"/>
      <c r="S21" s="97"/>
      <c r="T21" s="98"/>
      <c r="U21" s="99"/>
      <c r="V21" s="99"/>
      <c r="W21" s="106"/>
      <c r="X21" s="101"/>
      <c r="Y21" s="93"/>
    </row>
    <row r="22" spans="1:25" x14ac:dyDescent="0.25">
      <c r="A22" s="107"/>
      <c r="B22" s="108"/>
      <c r="C22" s="109"/>
      <c r="D22" s="110"/>
      <c r="E22" s="111"/>
      <c r="F22" s="112"/>
      <c r="G22" s="113"/>
      <c r="H22" s="113"/>
      <c r="I22" s="113"/>
      <c r="J22" s="114" t="str">
        <f>IF(H22="","",(G22*2)*(H22/4*0.22)*I22)</f>
        <v/>
      </c>
      <c r="K22" s="111"/>
      <c r="L22" s="110" t="str">
        <f>IF(H22="","",(H22*K22))</f>
        <v/>
      </c>
      <c r="M22" s="115"/>
      <c r="N22" s="114" t="str">
        <f>IF(C22="","",(C22+D22+J22+L22+M22))</f>
        <v/>
      </c>
      <c r="Q22" s="111"/>
      <c r="R22" s="116"/>
      <c r="S22" s="111"/>
      <c r="T22" s="116"/>
      <c r="U22" s="117"/>
      <c r="V22" s="117"/>
      <c r="W22" s="118"/>
      <c r="X22" s="111"/>
      <c r="Y22" s="119"/>
    </row>
    <row r="23" spans="1:25" s="30" customFormat="1" x14ac:dyDescent="0.25">
      <c r="A23" s="58"/>
      <c r="B23" s="58"/>
      <c r="C23" s="58">
        <f>SUM(C6:C22)</f>
        <v>1750</v>
      </c>
      <c r="D23" s="58">
        <f>SUM(D6:D22)</f>
        <v>0</v>
      </c>
      <c r="E23" s="58"/>
      <c r="F23" s="120"/>
      <c r="G23" s="121"/>
      <c r="H23" s="121"/>
      <c r="I23" s="121"/>
      <c r="J23" s="58">
        <f>SUM(J6:J22)</f>
        <v>950.40000000000009</v>
      </c>
      <c r="K23" s="58"/>
      <c r="L23" s="58" t="e">
        <f>SUM(L6:L22)</f>
        <v>#VALUE!</v>
      </c>
      <c r="M23" s="58">
        <f>SUM(M6:M22)</f>
        <v>0</v>
      </c>
      <c r="N23" s="58">
        <f>SUM(N6:N22)</f>
        <v>6876.4</v>
      </c>
      <c r="Q23" s="54"/>
      <c r="R23" s="54"/>
      <c r="S23" s="54"/>
      <c r="T23" s="125"/>
      <c r="U23" s="126"/>
      <c r="V23" s="126"/>
      <c r="W23" s="126"/>
      <c r="X23" s="54"/>
      <c r="Y23" s="54"/>
    </row>
    <row r="25" spans="1:25" s="3" customFormat="1" x14ac:dyDescent="0.25">
      <c r="A25" s="216" t="s">
        <v>58</v>
      </c>
      <c r="B25" s="216"/>
      <c r="C25" s="216"/>
      <c r="D25" s="216"/>
      <c r="E25" s="216"/>
      <c r="G25" s="53"/>
      <c r="H25" s="53"/>
      <c r="I25" s="53"/>
      <c r="N25" s="54"/>
      <c r="Q25" s="216"/>
      <c r="R25" s="216"/>
      <c r="S25" s="216"/>
    </row>
    <row r="26" spans="1:25" s="3" customFormat="1" x14ac:dyDescent="0.25">
      <c r="A26" s="216" t="s">
        <v>139</v>
      </c>
      <c r="B26" s="216"/>
      <c r="C26" s="216"/>
      <c r="D26" s="216"/>
      <c r="E26" s="216"/>
      <c r="G26" s="53"/>
      <c r="H26" s="53"/>
      <c r="I26" s="53"/>
      <c r="N26" s="54"/>
      <c r="Q26" s="216"/>
      <c r="R26" s="216"/>
      <c r="S26" s="216"/>
    </row>
    <row r="31" spans="1:25" x14ac:dyDescent="0.25">
      <c r="Q31" s="3" t="s">
        <v>3</v>
      </c>
    </row>
  </sheetData>
  <sheetProtection password="E36D" sheet="1" objects="1" scenarios="1"/>
  <mergeCells count="11">
    <mergeCell ref="S2:W2"/>
    <mergeCell ref="X2:Y2"/>
    <mergeCell ref="A25:E25"/>
    <mergeCell ref="Q25:S25"/>
    <mergeCell ref="A26:E26"/>
    <mergeCell ref="Q26:S26"/>
    <mergeCell ref="A1:A2"/>
    <mergeCell ref="Q1:Q2"/>
    <mergeCell ref="C2:D2"/>
    <mergeCell ref="E2:J2"/>
    <mergeCell ref="K2:M2"/>
  </mergeCells>
  <pageMargins left="0.70833333333333304" right="0" top="0" bottom="0" header="0.51180555555555496" footer="0.51180555555555496"/>
  <pageSetup paperSize="9" firstPageNumber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D99694"/>
  </sheetPr>
  <dimension ref="A1:AMG36"/>
  <sheetViews>
    <sheetView zoomScaleNormal="100" workbookViewId="0">
      <selection activeCell="L17" sqref="L17:N17"/>
    </sheetView>
  </sheetViews>
  <sheetFormatPr baseColWidth="10" defaultColWidth="11" defaultRowHeight="15" x14ac:dyDescent="0.25"/>
  <cols>
    <col min="1" max="1" width="27" style="34" customWidth="1"/>
    <col min="2" max="2" width="14.140625" style="34" customWidth="1"/>
    <col min="3" max="3" width="9.5703125" style="34" customWidth="1"/>
    <col min="4" max="4" width="11" style="32"/>
    <col min="5" max="7" width="11" style="34"/>
    <col min="8" max="8" width="27.28515625" style="34" customWidth="1"/>
    <col min="9" max="9" width="14" style="34" customWidth="1"/>
    <col min="10" max="10" width="7.5703125" style="34" customWidth="1"/>
    <col min="11" max="11" width="11.28515625" style="32" customWidth="1"/>
    <col min="12" max="1021" width="11" style="34"/>
  </cols>
  <sheetData>
    <row r="1" spans="1:14" ht="15" customHeight="1" x14ac:dyDescent="0.25">
      <c r="A1" s="223" t="str">
        <f>IF(H1="","",H1)</f>
        <v>VSt</v>
      </c>
      <c r="B1" s="238" t="str">
        <f>IF(I1="","",I1)</f>
        <v>allgemein</v>
      </c>
      <c r="C1" s="239" t="str">
        <f>IF(J1="","",J1)</f>
        <v>Anlage A 7</v>
      </c>
      <c r="D1" s="239"/>
      <c r="E1" s="130"/>
      <c r="F1" s="130"/>
      <c r="G1" s="130"/>
      <c r="H1" s="223" t="s">
        <v>240</v>
      </c>
      <c r="I1" s="238" t="s">
        <v>241</v>
      </c>
      <c r="J1" s="239" t="s">
        <v>242</v>
      </c>
      <c r="K1" s="239"/>
    </row>
    <row r="2" spans="1:14" ht="18.75" customHeight="1" x14ac:dyDescent="0.25">
      <c r="A2" s="223"/>
      <c r="B2" s="238"/>
      <c r="C2" s="239"/>
      <c r="D2" s="239"/>
      <c r="E2" s="130"/>
      <c r="F2" s="130"/>
      <c r="G2" s="130"/>
      <c r="H2" s="223"/>
      <c r="I2" s="238"/>
      <c r="J2" s="239"/>
      <c r="K2" s="239"/>
    </row>
    <row r="3" spans="1:14" ht="18.75" x14ac:dyDescent="0.25">
      <c r="A3" s="47"/>
      <c r="B3" s="47"/>
      <c r="C3" s="131"/>
      <c r="D3" s="132"/>
      <c r="E3" s="42"/>
      <c r="F3" s="42"/>
      <c r="G3" s="42"/>
      <c r="H3" s="47"/>
      <c r="I3" s="47"/>
      <c r="J3" s="131"/>
      <c r="K3" s="132"/>
    </row>
    <row r="4" spans="1:14" x14ac:dyDescent="0.25">
      <c r="A4" s="42"/>
      <c r="B4" s="42"/>
      <c r="C4" s="42" t="str">
        <f t="shared" ref="C4:E11" si="0">IF(J4="","",J4)</f>
        <v/>
      </c>
      <c r="D4" s="11" t="str">
        <f t="shared" si="0"/>
        <v/>
      </c>
      <c r="E4" s="207" t="str">
        <f t="shared" si="0"/>
        <v/>
      </c>
      <c r="F4" s="42"/>
      <c r="G4" s="42"/>
      <c r="H4" s="42"/>
      <c r="I4" s="42"/>
      <c r="J4" s="42"/>
      <c r="K4" s="11"/>
      <c r="L4" s="240"/>
      <c r="M4" s="240"/>
      <c r="N4" s="240"/>
    </row>
    <row r="5" spans="1:14" x14ac:dyDescent="0.25">
      <c r="A5" s="42" t="str">
        <f t="shared" ref="A5:A13" si="1">IF(H5="","",H5)</f>
        <v>Versicherungen</v>
      </c>
      <c r="B5" s="42" t="str">
        <f t="shared" ref="B5:B13" si="2">IF(I5="","",I5)</f>
        <v/>
      </c>
      <c r="C5" s="42" t="str">
        <f t="shared" si="0"/>
        <v/>
      </c>
      <c r="D5" s="11">
        <f t="shared" si="0"/>
        <v>3500</v>
      </c>
      <c r="E5" s="209" t="str">
        <f t="shared" si="0"/>
        <v/>
      </c>
      <c r="H5" s="34" t="s">
        <v>243</v>
      </c>
      <c r="K5" s="32">
        <v>3500</v>
      </c>
      <c r="L5" s="240"/>
      <c r="M5" s="240"/>
      <c r="N5" s="240"/>
    </row>
    <row r="6" spans="1:14" x14ac:dyDescent="0.25">
      <c r="A6" s="42" t="str">
        <f t="shared" si="1"/>
        <v>Reisekosten</v>
      </c>
      <c r="B6" s="42" t="str">
        <f t="shared" si="2"/>
        <v/>
      </c>
      <c r="C6" s="42" t="str">
        <f t="shared" si="0"/>
        <v/>
      </c>
      <c r="D6" s="11">
        <f t="shared" si="0"/>
        <v>2000</v>
      </c>
      <c r="E6" s="209" t="str">
        <f t="shared" si="0"/>
        <v/>
      </c>
      <c r="H6" s="34" t="s">
        <v>80</v>
      </c>
      <c r="K6" s="32">
        <v>2000</v>
      </c>
      <c r="L6" s="240"/>
      <c r="M6" s="240"/>
      <c r="N6" s="240"/>
    </row>
    <row r="7" spans="1:14" x14ac:dyDescent="0.25">
      <c r="A7" s="42" t="str">
        <f t="shared" si="1"/>
        <v>Hosting</v>
      </c>
      <c r="B7" s="42" t="str">
        <f t="shared" si="2"/>
        <v/>
      </c>
      <c r="C7" s="42" t="str">
        <f t="shared" si="0"/>
        <v/>
      </c>
      <c r="D7" s="11">
        <f t="shared" si="0"/>
        <v>200</v>
      </c>
      <c r="E7" s="209" t="str">
        <f t="shared" si="0"/>
        <v/>
      </c>
      <c r="H7" s="34" t="s">
        <v>244</v>
      </c>
      <c r="K7" s="32">
        <v>200</v>
      </c>
      <c r="L7" s="240"/>
      <c r="M7" s="240"/>
      <c r="N7" s="240"/>
    </row>
    <row r="8" spans="1:14" x14ac:dyDescent="0.25">
      <c r="A8" s="42" t="str">
        <f t="shared" si="1"/>
        <v>Fortbildung</v>
      </c>
      <c r="B8" s="42" t="str">
        <f t="shared" si="2"/>
        <v/>
      </c>
      <c r="C8" s="42" t="str">
        <f t="shared" si="0"/>
        <v/>
      </c>
      <c r="D8" s="11">
        <f t="shared" si="0"/>
        <v>1600</v>
      </c>
      <c r="E8" s="209" t="str">
        <f t="shared" si="0"/>
        <v/>
      </c>
      <c r="H8" s="34" t="s">
        <v>245</v>
      </c>
      <c r="K8" s="32">
        <v>1600</v>
      </c>
      <c r="L8" s="240"/>
      <c r="M8" s="240"/>
      <c r="N8" s="240"/>
    </row>
    <row r="9" spans="1:14" x14ac:dyDescent="0.25">
      <c r="A9" s="42" t="str">
        <f t="shared" si="1"/>
        <v>Rechts und Beratungskosten</v>
      </c>
      <c r="B9" s="42" t="str">
        <f t="shared" si="2"/>
        <v/>
      </c>
      <c r="C9" s="42" t="str">
        <f t="shared" si="0"/>
        <v/>
      </c>
      <c r="D9" s="11">
        <f t="shared" si="0"/>
        <v>1000</v>
      </c>
      <c r="E9" s="209" t="str">
        <f t="shared" si="0"/>
        <v/>
      </c>
      <c r="H9" s="34" t="s">
        <v>246</v>
      </c>
      <c r="K9" s="32">
        <v>1000</v>
      </c>
      <c r="L9" s="240"/>
      <c r="M9" s="240"/>
      <c r="N9" s="240"/>
    </row>
    <row r="10" spans="1:14" x14ac:dyDescent="0.25">
      <c r="A10" s="42" t="str">
        <f t="shared" si="1"/>
        <v>Abschluss und Prüfungskosten</v>
      </c>
      <c r="B10" s="42" t="str">
        <f t="shared" si="2"/>
        <v/>
      </c>
      <c r="C10" s="42" t="str">
        <f t="shared" si="0"/>
        <v/>
      </c>
      <c r="D10" s="11">
        <f t="shared" si="0"/>
        <v>1300</v>
      </c>
      <c r="E10" s="209" t="str">
        <f t="shared" si="0"/>
        <v/>
      </c>
      <c r="H10" s="34" t="s">
        <v>247</v>
      </c>
      <c r="K10" s="32">
        <v>1300</v>
      </c>
      <c r="L10" s="240"/>
      <c r="M10" s="240"/>
      <c r="N10" s="240"/>
    </row>
    <row r="11" spans="1:14" x14ac:dyDescent="0.25">
      <c r="A11" s="42" t="str">
        <f t="shared" si="1"/>
        <v>Buchführungskosten</v>
      </c>
      <c r="B11" s="42" t="str">
        <f t="shared" si="2"/>
        <v/>
      </c>
      <c r="C11" s="42" t="str">
        <f t="shared" si="0"/>
        <v/>
      </c>
      <c r="D11" s="11">
        <f t="shared" si="0"/>
        <v>1960</v>
      </c>
      <c r="E11" s="209" t="str">
        <f t="shared" si="0"/>
        <v/>
      </c>
      <c r="H11" s="34" t="s">
        <v>248</v>
      </c>
      <c r="K11" s="32">
        <v>1960</v>
      </c>
      <c r="L11" s="240"/>
      <c r="M11" s="240"/>
      <c r="N11" s="240"/>
    </row>
    <row r="12" spans="1:14" x14ac:dyDescent="0.25">
      <c r="A12" s="42" t="str">
        <f t="shared" si="1"/>
        <v>Server-Instandhaltung</v>
      </c>
      <c r="B12" s="42" t="str">
        <f t="shared" si="2"/>
        <v/>
      </c>
      <c r="C12" s="42" t="str">
        <f t="shared" ref="C12:D14" si="3">IF(J12="","",J12)</f>
        <v/>
      </c>
      <c r="D12" s="11">
        <f t="shared" si="3"/>
        <v>500</v>
      </c>
      <c r="E12" s="209"/>
      <c r="H12" s="34" t="s">
        <v>249</v>
      </c>
      <c r="K12" s="32">
        <v>500</v>
      </c>
      <c r="L12" s="240"/>
      <c r="M12" s="240"/>
      <c r="N12" s="240"/>
    </row>
    <row r="13" spans="1:14" x14ac:dyDescent="0.25">
      <c r="A13" s="42" t="str">
        <f t="shared" si="1"/>
        <v>Kino-Lizenz</v>
      </c>
      <c r="B13" s="42" t="str">
        <f t="shared" si="2"/>
        <v/>
      </c>
      <c r="C13" s="42" t="str">
        <f t="shared" si="3"/>
        <v/>
      </c>
      <c r="D13" s="11">
        <f t="shared" si="3"/>
        <v>1200</v>
      </c>
      <c r="E13" s="209"/>
      <c r="H13" s="34" t="s">
        <v>250</v>
      </c>
      <c r="K13" s="32">
        <v>1200</v>
      </c>
      <c r="L13" s="240"/>
      <c r="M13" s="240"/>
      <c r="N13" s="240"/>
    </row>
    <row r="14" spans="1:14" x14ac:dyDescent="0.25">
      <c r="A14" s="42" t="str">
        <f t="shared" ref="A14:A23" si="4">IF(H14="","",H14)</f>
        <v>Wahlen</v>
      </c>
      <c r="B14" s="42"/>
      <c r="C14" s="42" t="str">
        <f t="shared" si="3"/>
        <v/>
      </c>
      <c r="D14" s="11">
        <f t="shared" si="3"/>
        <v>500</v>
      </c>
      <c r="E14" s="209" t="str">
        <f>IF(L14="","",L14)</f>
        <v/>
      </c>
      <c r="H14" s="34" t="s">
        <v>327</v>
      </c>
      <c r="K14" s="32">
        <v>500</v>
      </c>
      <c r="L14" s="240"/>
      <c r="M14" s="240"/>
      <c r="N14" s="240"/>
    </row>
    <row r="15" spans="1:14" x14ac:dyDescent="0.25">
      <c r="A15" s="42" t="str">
        <f t="shared" si="4"/>
        <v>VSt-Mitglieder  Sitzungen</v>
      </c>
      <c r="B15" s="42" t="str">
        <f t="shared" ref="B15:C22" si="5">IF(I15="","",I15)</f>
        <v/>
      </c>
      <c r="C15" s="42" t="str">
        <f t="shared" si="5"/>
        <v/>
      </c>
      <c r="D15" s="11">
        <v>1000</v>
      </c>
      <c r="E15" s="209" t="str">
        <f>IF(L15="","",L15)</f>
        <v/>
      </c>
      <c r="H15" s="34" t="s">
        <v>251</v>
      </c>
      <c r="K15" s="32">
        <v>1000</v>
      </c>
      <c r="L15" s="240"/>
      <c r="M15" s="240"/>
      <c r="N15" s="240"/>
    </row>
    <row r="16" spans="1:14" x14ac:dyDescent="0.25">
      <c r="A16" s="42" t="str">
        <f t="shared" si="4"/>
        <v>Drucker</v>
      </c>
      <c r="B16" s="42" t="str">
        <f t="shared" si="5"/>
        <v>Fuwa</v>
      </c>
      <c r="C16" s="42" t="str">
        <f t="shared" si="5"/>
        <v/>
      </c>
      <c r="D16" s="11">
        <f t="shared" ref="D16:D22" si="6">IF(K16="","",K16)</f>
        <v>1350</v>
      </c>
      <c r="E16" s="209" t="str">
        <f>IF(L16="","",L16)</f>
        <v/>
      </c>
      <c r="H16" s="34" t="s">
        <v>143</v>
      </c>
      <c r="I16" s="34" t="s">
        <v>65</v>
      </c>
      <c r="K16" s="32">
        <v>1350</v>
      </c>
      <c r="L16" s="240"/>
      <c r="M16" s="240"/>
      <c r="N16" s="240"/>
    </row>
    <row r="17" spans="1:14" x14ac:dyDescent="0.25">
      <c r="A17" s="42" t="str">
        <f t="shared" si="4"/>
        <v>Drucker</v>
      </c>
      <c r="B17" s="42" t="str">
        <f t="shared" si="5"/>
        <v>VS-S</v>
      </c>
      <c r="C17" s="42" t="str">
        <f t="shared" si="5"/>
        <v/>
      </c>
      <c r="D17" s="11">
        <f t="shared" si="6"/>
        <v>1350</v>
      </c>
      <c r="E17" s="209" t="str">
        <f>IF(L17="","",L17)</f>
        <v/>
      </c>
      <c r="H17" s="34" t="s">
        <v>143</v>
      </c>
      <c r="I17" s="34" t="s">
        <v>252</v>
      </c>
      <c r="K17" s="32">
        <v>1350</v>
      </c>
      <c r="L17" s="240"/>
      <c r="M17" s="240"/>
      <c r="N17" s="240"/>
    </row>
    <row r="18" spans="1:14" x14ac:dyDescent="0.25">
      <c r="A18" s="42" t="str">
        <f t="shared" si="4"/>
        <v>Werbemaßnahmen</v>
      </c>
      <c r="B18" s="42" t="str">
        <f t="shared" si="5"/>
        <v/>
      </c>
      <c r="C18" s="42" t="str">
        <f t="shared" si="5"/>
        <v/>
      </c>
      <c r="D18" s="11">
        <f t="shared" si="6"/>
        <v>500</v>
      </c>
      <c r="E18" s="209"/>
      <c r="H18" s="34" t="s">
        <v>253</v>
      </c>
      <c r="K18" s="32">
        <v>500</v>
      </c>
      <c r="L18" s="133"/>
      <c r="M18" s="134"/>
      <c r="N18" s="134"/>
    </row>
    <row r="19" spans="1:14" x14ac:dyDescent="0.25">
      <c r="A19" s="42" t="str">
        <f t="shared" si="4"/>
        <v>Online-Wahl</v>
      </c>
      <c r="B19" s="42" t="str">
        <f t="shared" si="5"/>
        <v/>
      </c>
      <c r="C19" s="42" t="str">
        <f t="shared" si="5"/>
        <v/>
      </c>
      <c r="D19" s="11">
        <f t="shared" si="6"/>
        <v>1600</v>
      </c>
      <c r="E19" s="209"/>
      <c r="H19" s="34" t="s">
        <v>254</v>
      </c>
      <c r="K19" s="32">
        <v>1600</v>
      </c>
      <c r="L19" s="133"/>
      <c r="M19" s="48"/>
      <c r="N19" s="48"/>
    </row>
    <row r="20" spans="1:14" x14ac:dyDescent="0.25">
      <c r="A20" s="42" t="str">
        <f t="shared" si="4"/>
        <v/>
      </c>
      <c r="B20" s="42" t="str">
        <f t="shared" si="5"/>
        <v/>
      </c>
      <c r="C20" s="42" t="str">
        <f t="shared" si="5"/>
        <v>Summe</v>
      </c>
      <c r="D20" s="11">
        <f t="shared" si="6"/>
        <v>19560</v>
      </c>
      <c r="E20" s="209" t="str">
        <f>IF(L20="","",L20)</f>
        <v/>
      </c>
      <c r="J20" s="48" t="s">
        <v>138</v>
      </c>
      <c r="K20" s="13">
        <f>SUM(K4:K19)</f>
        <v>19560</v>
      </c>
      <c r="L20" s="240"/>
      <c r="M20" s="240"/>
      <c r="N20" s="240"/>
    </row>
    <row r="21" spans="1:14" x14ac:dyDescent="0.25">
      <c r="A21" s="42" t="str">
        <f t="shared" si="4"/>
        <v/>
      </c>
      <c r="B21" s="42" t="str">
        <f t="shared" si="5"/>
        <v/>
      </c>
      <c r="C21" s="42" t="str">
        <f t="shared" si="5"/>
        <v/>
      </c>
      <c r="D21" s="11" t="str">
        <f t="shared" si="6"/>
        <v/>
      </c>
      <c r="E21" s="209" t="str">
        <f>IF(L21="","",L21)</f>
        <v/>
      </c>
      <c r="L21" s="240"/>
      <c r="M21" s="240"/>
      <c r="N21" s="240"/>
    </row>
    <row r="22" spans="1:14" x14ac:dyDescent="0.25">
      <c r="A22" s="42" t="str">
        <f t="shared" si="4"/>
        <v/>
      </c>
      <c r="B22" s="42" t="str">
        <f t="shared" si="5"/>
        <v/>
      </c>
      <c r="C22" s="42" t="str">
        <f t="shared" si="5"/>
        <v/>
      </c>
      <c r="D22" s="11" t="str">
        <f t="shared" si="6"/>
        <v/>
      </c>
      <c r="E22" s="209" t="str">
        <f>IF(L22="","",L22)</f>
        <v/>
      </c>
      <c r="L22" s="240"/>
      <c r="M22" s="240"/>
      <c r="N22" s="240"/>
    </row>
    <row r="23" spans="1:14" ht="15" customHeight="1" x14ac:dyDescent="0.25">
      <c r="A23" s="223" t="str">
        <f t="shared" si="4"/>
        <v>VSt</v>
      </c>
      <c r="B23" s="241" t="s">
        <v>255</v>
      </c>
      <c r="C23" s="239" t="str">
        <f>IF(J23="","",J23)</f>
        <v>Anlage A 7</v>
      </c>
      <c r="D23" s="239"/>
      <c r="E23" s="135"/>
      <c r="F23" s="135"/>
      <c r="G23" s="135"/>
      <c r="H23" s="242" t="s">
        <v>240</v>
      </c>
      <c r="I23" s="243" t="s">
        <v>241</v>
      </c>
      <c r="J23" s="244" t="s">
        <v>242</v>
      </c>
      <c r="K23" s="244"/>
    </row>
    <row r="24" spans="1:14" ht="18.75" customHeight="1" x14ac:dyDescent="0.25">
      <c r="A24" s="223"/>
      <c r="B24" s="241"/>
      <c r="C24" s="239"/>
      <c r="D24" s="239"/>
      <c r="E24" s="135"/>
      <c r="F24" s="135"/>
      <c r="G24" s="135"/>
      <c r="H24" s="242"/>
      <c r="I24" s="243"/>
      <c r="J24" s="244"/>
      <c r="K24" s="244"/>
    </row>
    <row r="25" spans="1:14" x14ac:dyDescent="0.25">
      <c r="A25" s="42" t="str">
        <f t="shared" ref="A25:E32" si="7">IF(H25="","",H25)</f>
        <v/>
      </c>
      <c r="B25" s="42" t="str">
        <f t="shared" si="7"/>
        <v/>
      </c>
      <c r="C25" s="42" t="str">
        <f t="shared" si="7"/>
        <v/>
      </c>
      <c r="D25" s="11" t="str">
        <f t="shared" si="7"/>
        <v/>
      </c>
      <c r="E25" s="209" t="str">
        <f t="shared" si="7"/>
        <v/>
      </c>
      <c r="L25" s="240"/>
      <c r="M25" s="240"/>
      <c r="N25" s="240"/>
    </row>
    <row r="26" spans="1:14" x14ac:dyDescent="0.25">
      <c r="A26" s="42" t="str">
        <f t="shared" si="7"/>
        <v>Alleenhalle</v>
      </c>
      <c r="B26" s="42" t="str">
        <f t="shared" si="7"/>
        <v/>
      </c>
      <c r="C26" s="42" t="str">
        <f t="shared" si="7"/>
        <v/>
      </c>
      <c r="D26" s="11">
        <f t="shared" si="7"/>
        <v>4000</v>
      </c>
      <c r="E26" s="209" t="str">
        <f t="shared" si="7"/>
        <v/>
      </c>
      <c r="H26" s="34" t="s">
        <v>256</v>
      </c>
      <c r="K26" s="32">
        <v>4000</v>
      </c>
      <c r="L26" s="240"/>
      <c r="M26" s="240"/>
      <c r="N26" s="240"/>
    </row>
    <row r="27" spans="1:14" x14ac:dyDescent="0.25">
      <c r="A27" s="42" t="str">
        <f t="shared" si="7"/>
        <v/>
      </c>
      <c r="B27" s="42" t="str">
        <f t="shared" si="7"/>
        <v/>
      </c>
      <c r="C27" s="42" t="str">
        <f t="shared" si="7"/>
        <v/>
      </c>
      <c r="D27" s="11" t="str">
        <f t="shared" si="7"/>
        <v/>
      </c>
      <c r="E27" s="209" t="str">
        <f t="shared" si="7"/>
        <v/>
      </c>
      <c r="L27" s="240"/>
      <c r="M27" s="240"/>
      <c r="N27" s="240"/>
    </row>
    <row r="28" spans="1:14" x14ac:dyDescent="0.25">
      <c r="A28" s="42" t="str">
        <f t="shared" si="7"/>
        <v/>
      </c>
      <c r="B28" s="42" t="str">
        <f t="shared" si="7"/>
        <v/>
      </c>
      <c r="C28" s="42" t="str">
        <f t="shared" si="7"/>
        <v/>
      </c>
      <c r="D28" s="11" t="str">
        <f t="shared" si="7"/>
        <v/>
      </c>
      <c r="E28" s="209" t="str">
        <f t="shared" si="7"/>
        <v/>
      </c>
      <c r="L28" s="240"/>
      <c r="M28" s="240"/>
      <c r="N28" s="240"/>
    </row>
    <row r="29" spans="1:14" x14ac:dyDescent="0.25">
      <c r="A29" s="42" t="str">
        <f t="shared" si="7"/>
        <v/>
      </c>
      <c r="B29" s="42" t="str">
        <f t="shared" si="7"/>
        <v/>
      </c>
      <c r="C29" s="42" t="str">
        <f t="shared" si="7"/>
        <v/>
      </c>
      <c r="D29" s="11" t="str">
        <f t="shared" si="7"/>
        <v/>
      </c>
      <c r="E29" s="209" t="str">
        <f t="shared" si="7"/>
        <v/>
      </c>
      <c r="L29" s="240"/>
      <c r="M29" s="240"/>
      <c r="N29" s="240"/>
    </row>
    <row r="30" spans="1:14" x14ac:dyDescent="0.25">
      <c r="A30" s="42" t="str">
        <f t="shared" si="7"/>
        <v/>
      </c>
      <c r="B30" s="42" t="str">
        <f t="shared" si="7"/>
        <v/>
      </c>
      <c r="C30" s="42" t="str">
        <f t="shared" si="7"/>
        <v/>
      </c>
      <c r="D30" s="11" t="str">
        <f t="shared" si="7"/>
        <v/>
      </c>
      <c r="E30" s="209" t="str">
        <f t="shared" si="7"/>
        <v/>
      </c>
      <c r="L30" s="240"/>
      <c r="M30" s="240"/>
      <c r="N30" s="240"/>
    </row>
    <row r="31" spans="1:14" x14ac:dyDescent="0.25">
      <c r="A31" s="42" t="str">
        <f t="shared" si="7"/>
        <v/>
      </c>
      <c r="B31" s="42" t="str">
        <f t="shared" si="7"/>
        <v/>
      </c>
      <c r="C31" s="42" t="str">
        <f t="shared" si="7"/>
        <v/>
      </c>
      <c r="D31" s="11" t="str">
        <f t="shared" si="7"/>
        <v/>
      </c>
      <c r="E31" s="209" t="str">
        <f t="shared" si="7"/>
        <v/>
      </c>
    </row>
    <row r="32" spans="1:14" x14ac:dyDescent="0.25">
      <c r="A32" s="42" t="str">
        <f t="shared" si="7"/>
        <v/>
      </c>
      <c r="B32" s="42" t="str">
        <f t="shared" si="7"/>
        <v/>
      </c>
      <c r="C32" s="42" t="str">
        <f t="shared" si="7"/>
        <v/>
      </c>
      <c r="D32" s="11">
        <f t="shared" si="7"/>
        <v>4000</v>
      </c>
      <c r="E32" s="209" t="str">
        <f t="shared" si="7"/>
        <v/>
      </c>
      <c r="K32" s="13">
        <f>SUM(K26:K30)</f>
        <v>4000</v>
      </c>
    </row>
    <row r="33" spans="1:11" x14ac:dyDescent="0.25">
      <c r="A33" s="42"/>
      <c r="B33" s="42"/>
      <c r="C33" s="42"/>
      <c r="D33" s="11"/>
    </row>
    <row r="34" spans="1:11" x14ac:dyDescent="0.25">
      <c r="A34" s="42"/>
      <c r="B34" s="42"/>
      <c r="C34" s="47" t="s">
        <v>257</v>
      </c>
      <c r="D34" s="12">
        <f>D20+D32</f>
        <v>23560</v>
      </c>
      <c r="J34" s="48"/>
      <c r="K34" s="13"/>
    </row>
    <row r="36" spans="1:11" x14ac:dyDescent="0.25">
      <c r="A36" s="136" t="s">
        <v>258</v>
      </c>
      <c r="B36" s="136" t="s">
        <v>259</v>
      </c>
      <c r="H36" s="136"/>
      <c r="I36" s="136"/>
    </row>
  </sheetData>
  <sheetProtection password="E36D" sheet="1" objects="1" scenarios="1"/>
  <mergeCells count="35">
    <mergeCell ref="L30:N30"/>
    <mergeCell ref="L25:N25"/>
    <mergeCell ref="L26:N26"/>
    <mergeCell ref="L27:N27"/>
    <mergeCell ref="L28:N28"/>
    <mergeCell ref="L29:N29"/>
    <mergeCell ref="L20:N20"/>
    <mergeCell ref="L21:N21"/>
    <mergeCell ref="L22:N22"/>
    <mergeCell ref="A23:A24"/>
    <mergeCell ref="B23:B24"/>
    <mergeCell ref="C23:D24"/>
    <mergeCell ref="H23:H24"/>
    <mergeCell ref="I23:I24"/>
    <mergeCell ref="J23:K24"/>
    <mergeCell ref="L13:N13"/>
    <mergeCell ref="L14:N14"/>
    <mergeCell ref="L15:N15"/>
    <mergeCell ref="L16:N16"/>
    <mergeCell ref="L17:N17"/>
    <mergeCell ref="L8:N8"/>
    <mergeCell ref="L9:N9"/>
    <mergeCell ref="L10:N10"/>
    <mergeCell ref="L11:N11"/>
    <mergeCell ref="L12:N12"/>
    <mergeCell ref="J1:K2"/>
    <mergeCell ref="L4:N4"/>
    <mergeCell ref="L5:N5"/>
    <mergeCell ref="L6:N6"/>
    <mergeCell ref="L7:N7"/>
    <mergeCell ref="A1:A2"/>
    <mergeCell ref="B1:B2"/>
    <mergeCell ref="C1:D2"/>
    <mergeCell ref="H1:H2"/>
    <mergeCell ref="I1:I2"/>
  </mergeCells>
  <pageMargins left="0.70833333333333304" right="0" top="0" bottom="0" header="0.51180555555555496" footer="0.51180555555555496"/>
  <pageSetup paperSize="9" firstPageNumber="0" orientation="portrait" horizontalDpi="300" verticalDpi="300"/>
  <ignoredErrors>
    <ignoredError sqref="K32 E5:E32 K2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7</vt:i4>
      </vt:variant>
    </vt:vector>
  </HeadingPairs>
  <TitlesOfParts>
    <vt:vector size="22" baseType="lpstr">
      <vt:lpstr>Gesamtplan</vt:lpstr>
      <vt:lpstr>E 1</vt:lpstr>
      <vt:lpstr>A 1</vt:lpstr>
      <vt:lpstr>A 2</vt:lpstr>
      <vt:lpstr>A 3</vt:lpstr>
      <vt:lpstr>A 4</vt:lpstr>
      <vt:lpstr>A 5</vt:lpstr>
      <vt:lpstr>A 6</vt:lpstr>
      <vt:lpstr>A 7</vt:lpstr>
      <vt:lpstr>A 8</vt:lpstr>
      <vt:lpstr>A 9</vt:lpstr>
      <vt:lpstr>A 10</vt:lpstr>
      <vt:lpstr>A 11</vt:lpstr>
      <vt:lpstr>A12</vt:lpstr>
      <vt:lpstr>A 13</vt:lpstr>
      <vt:lpstr>'A 10'!Druckbereich</vt:lpstr>
      <vt:lpstr>'A 5'!Druckbereich</vt:lpstr>
      <vt:lpstr>'A 7'!Druckbereich</vt:lpstr>
      <vt:lpstr>'A 8'!Druckbereich</vt:lpstr>
      <vt:lpstr>'A 9'!Druckbereich</vt:lpstr>
      <vt:lpstr>'E 1'!Druckbereich</vt:lpstr>
      <vt:lpstr>Gesamtplan!Druckbereich</vt:lpstr>
    </vt:vector>
  </TitlesOfParts>
  <Company>Hochschule Furtwangen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Siegfried Fien</dc:creator>
  <dc:description/>
  <cp:lastModifiedBy>sigifien</cp:lastModifiedBy>
  <cp:revision>53</cp:revision>
  <cp:lastPrinted>2023-06-21T11:44:54Z</cp:lastPrinted>
  <dcterms:created xsi:type="dcterms:W3CDTF">2014-12-15T09:30:42Z</dcterms:created>
  <dcterms:modified xsi:type="dcterms:W3CDTF">2023-06-22T07:51:39Z</dcterms:modified>
  <dc:language>de-DE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Hochschule Furtwangen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